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elmulhauser/Documents/Plongeon/Swiss Aquatics Diving/Ressort Juniors/PISTE/2021/PISTE Results/"/>
    </mc:Choice>
  </mc:AlternateContent>
  <xr:revisionPtr revIDLastSave="0" documentId="13_ncr:1_{35289ACA-DC49-B547-AD8E-93EB75F44051}" xr6:coauthVersionLast="47" xr6:coauthVersionMax="47" xr10:uidLastSave="{00000000-0000-0000-0000-000000000000}"/>
  <bookViews>
    <workbookView xWindow="0" yWindow="500" windowWidth="26160" windowHeight="16260" xr2:uid="{1116822D-4C08-3E4A-84B4-3C5498F181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" l="1"/>
  <c r="O66" i="1" s="1"/>
  <c r="F66" i="1"/>
  <c r="N50" i="1"/>
  <c r="F50" i="1" l="1"/>
  <c r="J68" i="1" l="1"/>
  <c r="I68" i="1"/>
  <c r="H68" i="1"/>
  <c r="N67" i="1"/>
  <c r="O67" i="1" s="1"/>
  <c r="F67" i="1"/>
  <c r="N65" i="1"/>
  <c r="O65" i="1" s="1"/>
  <c r="F65" i="1"/>
  <c r="N64" i="1"/>
  <c r="O64" i="1" s="1"/>
  <c r="F64" i="1"/>
  <c r="N63" i="1"/>
  <c r="O63" i="1" s="1"/>
  <c r="F63" i="1"/>
  <c r="N62" i="1"/>
  <c r="F62" i="1"/>
  <c r="N61" i="1"/>
  <c r="F61" i="1"/>
  <c r="N60" i="1"/>
  <c r="F60" i="1"/>
  <c r="N59" i="1"/>
  <c r="F59" i="1"/>
  <c r="N58" i="1"/>
  <c r="O58" i="1" s="1"/>
  <c r="F58" i="1"/>
  <c r="N57" i="1"/>
  <c r="O57" i="1" s="1"/>
  <c r="F57" i="1"/>
  <c r="N56" i="1"/>
  <c r="F56" i="1"/>
  <c r="N55" i="1"/>
  <c r="F55" i="1"/>
  <c r="N54" i="1"/>
  <c r="O54" i="1" s="1"/>
  <c r="F54" i="1"/>
  <c r="N53" i="1"/>
  <c r="O53" i="1" s="1"/>
  <c r="F53" i="1"/>
  <c r="N52" i="1"/>
  <c r="F52" i="1"/>
  <c r="N51" i="1"/>
  <c r="O51" i="1" s="1"/>
  <c r="F51" i="1"/>
  <c r="N49" i="1"/>
  <c r="O49" i="1" s="1"/>
  <c r="F49" i="1"/>
  <c r="N48" i="1"/>
  <c r="O48" i="1" s="1"/>
  <c r="F48" i="1"/>
  <c r="N47" i="1"/>
  <c r="O47" i="1" s="1"/>
  <c r="F47" i="1"/>
  <c r="N46" i="1"/>
  <c r="F46" i="1"/>
  <c r="N45" i="1"/>
  <c r="F45" i="1"/>
  <c r="N44" i="1"/>
  <c r="O44" i="1" s="1"/>
  <c r="F44" i="1"/>
  <c r="N43" i="1"/>
  <c r="O43" i="1" s="1"/>
  <c r="F43" i="1"/>
  <c r="N42" i="1"/>
  <c r="F42" i="1"/>
  <c r="N41" i="1"/>
  <c r="O41" i="1" s="1"/>
  <c r="F41" i="1"/>
  <c r="N40" i="1"/>
  <c r="O40" i="1" s="1"/>
  <c r="F40" i="1"/>
  <c r="N39" i="1"/>
  <c r="O39" i="1" s="1"/>
  <c r="F39" i="1"/>
  <c r="N38" i="1"/>
  <c r="O38" i="1" s="1"/>
  <c r="F38" i="1"/>
  <c r="N37" i="1"/>
  <c r="O37" i="1" s="1"/>
  <c r="F37" i="1"/>
  <c r="N36" i="1"/>
  <c r="F36" i="1"/>
  <c r="N35" i="1"/>
  <c r="F35" i="1"/>
  <c r="N34" i="1"/>
  <c r="F34" i="1"/>
  <c r="N33" i="1"/>
  <c r="O33" i="1" s="1"/>
  <c r="F33" i="1"/>
  <c r="N32" i="1"/>
  <c r="O32" i="1" s="1"/>
  <c r="F32" i="1"/>
  <c r="N31" i="1"/>
  <c r="O31" i="1" s="1"/>
  <c r="F31" i="1"/>
  <c r="N30" i="1"/>
  <c r="F30" i="1"/>
  <c r="N29" i="1"/>
  <c r="O29" i="1" s="1"/>
  <c r="F29" i="1"/>
  <c r="N28" i="1"/>
  <c r="F28" i="1"/>
  <c r="N27" i="1"/>
  <c r="O27" i="1" s="1"/>
  <c r="F27" i="1"/>
  <c r="N26" i="1"/>
  <c r="F26" i="1"/>
  <c r="N25" i="1"/>
  <c r="O25" i="1" s="1"/>
  <c r="F25" i="1"/>
  <c r="N24" i="1"/>
  <c r="O24" i="1" s="1"/>
  <c r="F24" i="1"/>
  <c r="N23" i="1"/>
  <c r="O23" i="1" s="1"/>
  <c r="F23" i="1"/>
  <c r="N22" i="1"/>
  <c r="F22" i="1"/>
  <c r="N21" i="1"/>
  <c r="O21" i="1" s="1"/>
  <c r="F21" i="1"/>
  <c r="N20" i="1"/>
  <c r="O20" i="1" s="1"/>
  <c r="F20" i="1"/>
  <c r="N19" i="1"/>
  <c r="O19" i="1" s="1"/>
  <c r="F19" i="1"/>
  <c r="N18" i="1"/>
  <c r="F18" i="1"/>
  <c r="N17" i="1"/>
  <c r="O17" i="1" s="1"/>
  <c r="F17" i="1"/>
  <c r="N16" i="1"/>
  <c r="O16" i="1" s="1"/>
  <c r="F16" i="1"/>
  <c r="N15" i="1"/>
  <c r="O15" i="1" s="1"/>
  <c r="F15" i="1"/>
  <c r="N14" i="1"/>
  <c r="F14" i="1"/>
  <c r="N13" i="1"/>
  <c r="F13" i="1"/>
  <c r="N12" i="1"/>
  <c r="O12" i="1" s="1"/>
  <c r="F12" i="1"/>
  <c r="N11" i="1"/>
  <c r="O11" i="1" s="1"/>
  <c r="F11" i="1"/>
  <c r="N10" i="1"/>
  <c r="F10" i="1"/>
  <c r="N9" i="1"/>
  <c r="F9" i="1"/>
  <c r="N8" i="1"/>
  <c r="O8" i="1" s="1"/>
  <c r="F8" i="1"/>
  <c r="N7" i="1"/>
  <c r="O7" i="1" s="1"/>
  <c r="F7" i="1"/>
  <c r="N6" i="1"/>
  <c r="F6" i="1"/>
</calcChain>
</file>

<file path=xl/sharedStrings.xml><?xml version="1.0" encoding="utf-8"?>
<sst xmlns="http://schemas.openxmlformats.org/spreadsheetml/2006/main" count="385" uniqueCount="172">
  <si>
    <t>N-Kader</t>
  </si>
  <si>
    <t>Name</t>
  </si>
  <si>
    <t>Vorname</t>
  </si>
  <si>
    <t>M/W</t>
  </si>
  <si>
    <t>Verein</t>
  </si>
  <si>
    <t>Jg</t>
  </si>
  <si>
    <t>Alter</t>
  </si>
  <si>
    <t>Kat</t>
  </si>
  <si>
    <t>BIO</t>
  </si>
  <si>
    <t>PERF</t>
  </si>
  <si>
    <t>TOT</t>
  </si>
  <si>
    <t>N</t>
  </si>
  <si>
    <t>R</t>
  </si>
  <si>
    <t>ø</t>
  </si>
  <si>
    <t>Pts</t>
  </si>
  <si>
    <t>Tot</t>
  </si>
  <si>
    <t>Kader</t>
  </si>
  <si>
    <t>Bemerkung</t>
  </si>
  <si>
    <t>M</t>
  </si>
  <si>
    <t>VZW</t>
  </si>
  <si>
    <t>a</t>
  </si>
  <si>
    <t>LN</t>
  </si>
  <si>
    <t>GEN</t>
  </si>
  <si>
    <t>Fabian</t>
  </si>
  <si>
    <t>Baumgartner</t>
  </si>
  <si>
    <t>Noah</t>
  </si>
  <si>
    <t>W</t>
  </si>
  <si>
    <t>FRI</t>
  </si>
  <si>
    <t>Aline</t>
  </si>
  <si>
    <t>SKBE</t>
  </si>
  <si>
    <t>R-Kader</t>
  </si>
  <si>
    <t>Möglich?</t>
  </si>
  <si>
    <t>Allaman</t>
  </si>
  <si>
    <t>Arthur</t>
  </si>
  <si>
    <t>Jugend  A</t>
  </si>
  <si>
    <t>N-Kader Vorjahr</t>
  </si>
  <si>
    <t>O'Dell</t>
  </si>
  <si>
    <t>Damian</t>
  </si>
  <si>
    <t>Devon</t>
  </si>
  <si>
    <t>R-Kader Vorjahr</t>
  </si>
  <si>
    <t>Saez</t>
  </si>
  <si>
    <t>Julian</t>
  </si>
  <si>
    <t>Mercuri</t>
  </si>
  <si>
    <t>Samuel</t>
  </si>
  <si>
    <t>Michellod</t>
  </si>
  <si>
    <t>Thomas</t>
  </si>
  <si>
    <t>Webb*</t>
  </si>
  <si>
    <t>Frankie</t>
  </si>
  <si>
    <t>Palazzo</t>
  </si>
  <si>
    <t>Giulia</t>
  </si>
  <si>
    <t>Remund</t>
  </si>
  <si>
    <t>Laina</t>
  </si>
  <si>
    <t>El Batt</t>
  </si>
  <si>
    <t>Lara</t>
  </si>
  <si>
    <t>Iacazzi</t>
  </si>
  <si>
    <t>Louna</t>
  </si>
  <si>
    <t>Ibrahim</t>
  </si>
  <si>
    <t>Anas</t>
  </si>
  <si>
    <t>WASG</t>
  </si>
  <si>
    <t>Jugend B</t>
  </si>
  <si>
    <t>Petoud</t>
  </si>
  <si>
    <t>Aurélien</t>
  </si>
  <si>
    <t>Sigona</t>
  </si>
  <si>
    <t>Kevin</t>
  </si>
  <si>
    <t>Julmy</t>
  </si>
  <si>
    <t>Nico</t>
  </si>
  <si>
    <t>Hunziker</t>
  </si>
  <si>
    <t>Milan</t>
  </si>
  <si>
    <t>Gabriel</t>
  </si>
  <si>
    <t>R-Kader +</t>
  </si>
  <si>
    <t>Thorsmolle</t>
  </si>
  <si>
    <t>Henry</t>
  </si>
  <si>
    <t>Wirz</t>
  </si>
  <si>
    <t>Lenny</t>
  </si>
  <si>
    <t>Castillo Thöni</t>
  </si>
  <si>
    <t>Mark</t>
  </si>
  <si>
    <t>Bettens</t>
  </si>
  <si>
    <t>Edgar</t>
  </si>
  <si>
    <t>Schärz</t>
  </si>
  <si>
    <t>Mael</t>
  </si>
  <si>
    <t>SKT</t>
  </si>
  <si>
    <t>Stevenson</t>
  </si>
  <si>
    <t>Isabelle</t>
  </si>
  <si>
    <t xml:space="preserve">Fürst </t>
  </si>
  <si>
    <t>Sophie</t>
  </si>
  <si>
    <t>Bachmann</t>
  </si>
  <si>
    <t>Meret</t>
  </si>
  <si>
    <t>Whooley</t>
  </si>
  <si>
    <t>Nicole</t>
  </si>
  <si>
    <t>Berger</t>
  </si>
  <si>
    <t>Sarah</t>
  </si>
  <si>
    <t>Ribeli*</t>
  </si>
  <si>
    <t>Alina</t>
  </si>
  <si>
    <t>Verletzt, fehlt Daten</t>
  </si>
  <si>
    <t>Sartorius*</t>
  </si>
  <si>
    <t>Tess</t>
  </si>
  <si>
    <t>Friedel</t>
  </si>
  <si>
    <t>Miya</t>
  </si>
  <si>
    <t>Guignard</t>
  </si>
  <si>
    <t>Agathe</t>
  </si>
  <si>
    <t>Bach</t>
  </si>
  <si>
    <t>Seraina</t>
  </si>
  <si>
    <t>Bürki</t>
  </si>
  <si>
    <t>Lena</t>
  </si>
  <si>
    <t>Greuter</t>
  </si>
  <si>
    <t>Celia</t>
  </si>
  <si>
    <t>Gyger</t>
  </si>
  <si>
    <t>Alessia</t>
  </si>
  <si>
    <t>Favre</t>
  </si>
  <si>
    <t>Tallulah</t>
  </si>
  <si>
    <t>Passerone</t>
  </si>
  <si>
    <t>Erik</t>
  </si>
  <si>
    <t>Junioren C</t>
  </si>
  <si>
    <t>Weiss</t>
  </si>
  <si>
    <t>Matteo</t>
  </si>
  <si>
    <t>Buchmann</t>
  </si>
  <si>
    <t>Andrès</t>
  </si>
  <si>
    <t>Glutz</t>
  </si>
  <si>
    <t>Yan</t>
  </si>
  <si>
    <t>Liechti</t>
  </si>
  <si>
    <t>Juri</t>
  </si>
  <si>
    <t xml:space="preserve">Nieke </t>
  </si>
  <si>
    <t>Jakob</t>
  </si>
  <si>
    <t>Lötscher</t>
  </si>
  <si>
    <t>Xavier</t>
  </si>
  <si>
    <t>Babini</t>
  </si>
  <si>
    <t>Edoardo</t>
  </si>
  <si>
    <t>GN</t>
  </si>
  <si>
    <t>Both</t>
  </si>
  <si>
    <t>Damien</t>
  </si>
  <si>
    <t>Nocito</t>
  </si>
  <si>
    <t>Matilda</t>
  </si>
  <si>
    <t>Pontrandolfi</t>
  </si>
  <si>
    <t>Carolina</t>
  </si>
  <si>
    <t>Rovere</t>
  </si>
  <si>
    <t>Laetitia</t>
  </si>
  <si>
    <t>Zieri</t>
  </si>
  <si>
    <t>Savanna</t>
  </si>
  <si>
    <t xml:space="preserve">R-Kader (Trampolin gekommen) </t>
  </si>
  <si>
    <t>Vindayer</t>
  </si>
  <si>
    <t>Lucie</t>
  </si>
  <si>
    <t>Valentina</t>
  </si>
  <si>
    <t>Bosson</t>
  </si>
  <si>
    <t>Coleen</t>
  </si>
  <si>
    <t>Rast</t>
  </si>
  <si>
    <t>Elisa</t>
  </si>
  <si>
    <t>Chevnine</t>
  </si>
  <si>
    <t>Antoine</t>
  </si>
  <si>
    <t>Junioren D</t>
  </si>
  <si>
    <t>Alexandru</t>
  </si>
  <si>
    <t>Darrell</t>
  </si>
  <si>
    <t>Altherr</t>
  </si>
  <si>
    <t>Janis</t>
  </si>
  <si>
    <t>Lecoultre</t>
  </si>
  <si>
    <t>Nathan</t>
  </si>
  <si>
    <t>Chopard</t>
  </si>
  <si>
    <t>Pittet</t>
  </si>
  <si>
    <t>*=</t>
  </si>
  <si>
    <t>Sportler die länger verletzt waren und wieder im Trainingsprozess stehen!</t>
  </si>
  <si>
    <t>Anzahl Junioren</t>
  </si>
  <si>
    <t>RSR</t>
  </si>
  <si>
    <t>DS</t>
  </si>
  <si>
    <t>Total BIO: Umfeld, TV, TA, Trainingsleistung (Fragebogen), Belastbarkeit und Psyche (LEMOVIS)</t>
  </si>
  <si>
    <t>Total PISTE: points obtenus lors du PISTE Testing-Day</t>
  </si>
  <si>
    <t>Total PERF: Leistungskurve, Wettkampgleistung, sportartspezifische Indikatoren (DD + Durschnitt qualität)</t>
  </si>
  <si>
    <t>Steinegger</t>
  </si>
  <si>
    <t>Quentin</t>
  </si>
  <si>
    <t>Leistung Top (noch zu jung)</t>
  </si>
  <si>
    <t>Keine Leistung</t>
  </si>
  <si>
    <t>Krank für TDAY</t>
  </si>
  <si>
    <t>TDAY</t>
  </si>
  <si>
    <t>Kaderaufstellung Swiss Aquatics Diving PISTE 01.01.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</si>
</sst>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Marlett"/>
      <charset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Marlett"/>
      <charset val="2"/>
    </font>
    <font>
      <i/>
      <sz val="12"/>
      <color rgb="FFFF0000"/>
      <name val="Calibri"/>
      <family val="2"/>
      <scheme val="minor"/>
    </font>
    <font>
      <sz val="13"/>
      <color rgb="FFB92D5D"/>
      <name val="Hind"/>
    </font>
    <font>
      <sz val="8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left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8" borderId="29" xfId="0" applyFill="1" applyBorder="1" applyAlignment="1">
      <alignment horizontal="left" vertical="center"/>
    </xf>
    <xf numFmtId="0" fontId="0" fillId="8" borderId="30" xfId="0" applyFill="1" applyBorder="1"/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left" vertical="center"/>
    </xf>
    <xf numFmtId="0" fontId="0" fillId="6" borderId="30" xfId="0" applyFill="1" applyBorder="1"/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0" fontId="0" fillId="6" borderId="37" xfId="0" applyFill="1" applyBorder="1" applyAlignment="1">
      <alignment horizontal="left" vertical="center"/>
    </xf>
    <xf numFmtId="0" fontId="0" fillId="6" borderId="38" xfId="0" applyFill="1" applyBorder="1" applyAlignment="1">
      <alignment horizontal="left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left" vertical="center"/>
    </xf>
    <xf numFmtId="0" fontId="0" fillId="8" borderId="30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0" fontId="0" fillId="6" borderId="32" xfId="0" applyFill="1" applyBorder="1" applyAlignment="1">
      <alignment horizontal="center" vertical="center"/>
    </xf>
    <xf numFmtId="0" fontId="0" fillId="6" borderId="34" xfId="0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8" borderId="25" xfId="0" applyFill="1" applyBorder="1" applyAlignment="1">
      <alignment horizontal="left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left" vertical="center"/>
    </xf>
    <xf numFmtId="0" fontId="0" fillId="8" borderId="35" xfId="0" applyFill="1" applyBorder="1" applyAlignment="1">
      <alignment horizontal="left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6" borderId="21" xfId="0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8" borderId="26" xfId="0" applyFill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3" borderId="46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0" borderId="20" xfId="0" applyBorder="1"/>
    <xf numFmtId="0" fontId="0" fillId="12" borderId="0" xfId="0" applyFill="1" applyBorder="1" applyAlignment="1">
      <alignment horizontal="right" vertical="center"/>
    </xf>
    <xf numFmtId="0" fontId="1" fillId="4" borderId="0" xfId="0" applyFont="1" applyFill="1"/>
    <xf numFmtId="0" fontId="0" fillId="13" borderId="0" xfId="0" applyFill="1"/>
    <xf numFmtId="0" fontId="0" fillId="14" borderId="0" xfId="0" applyFill="1"/>
    <xf numFmtId="0" fontId="0" fillId="3" borderId="0" xfId="0" applyFill="1"/>
    <xf numFmtId="0" fontId="0" fillId="7" borderId="0" xfId="0" applyFill="1"/>
    <xf numFmtId="0" fontId="8" fillId="0" borderId="0" xfId="0" applyFont="1"/>
    <xf numFmtId="0" fontId="0" fillId="0" borderId="47" xfId="0" applyBorder="1" applyAlignment="1">
      <alignment horizontal="center" vertical="center"/>
    </xf>
    <xf numFmtId="0" fontId="0" fillId="9" borderId="19" xfId="0" applyFill="1" applyBorder="1" applyAlignment="1">
      <alignment horizontal="center" vertical="center" textRotation="90"/>
    </xf>
    <xf numFmtId="0" fontId="0" fillId="6" borderId="20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0" fillId="1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textRotation="90" wrapText="1"/>
    </xf>
    <xf numFmtId="0" fontId="9" fillId="0" borderId="32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textRotation="90"/>
    </xf>
    <xf numFmtId="0" fontId="0" fillId="11" borderId="32" xfId="0" applyFill="1" applyBorder="1" applyAlignment="1">
      <alignment horizontal="center" vertical="center" textRotation="90"/>
    </xf>
    <xf numFmtId="0" fontId="0" fillId="11" borderId="19" xfId="0" applyFill="1" applyBorder="1" applyAlignment="1">
      <alignment horizontal="center" vertical="center" textRotation="90"/>
    </xf>
    <xf numFmtId="0" fontId="0" fillId="9" borderId="14" xfId="0" applyFill="1" applyBorder="1" applyAlignment="1">
      <alignment horizontal="center" vertical="center" textRotation="90"/>
    </xf>
    <xf numFmtId="0" fontId="0" fillId="9" borderId="32" xfId="0" applyFill="1" applyBorder="1" applyAlignment="1">
      <alignment horizontal="center" vertical="center" textRotation="90"/>
    </xf>
    <xf numFmtId="0" fontId="1" fillId="6" borderId="14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 textRotation="90"/>
    </xf>
    <xf numFmtId="0" fontId="0" fillId="2" borderId="32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 textRotation="90"/>
    </xf>
    <xf numFmtId="0" fontId="0" fillId="10" borderId="14" xfId="0" applyFill="1" applyBorder="1" applyAlignment="1">
      <alignment horizontal="center" vertical="center" textRotation="90"/>
    </xf>
    <xf numFmtId="0" fontId="0" fillId="10" borderId="32" xfId="0" applyFill="1" applyBorder="1" applyAlignment="1">
      <alignment horizontal="center" vertical="center" textRotation="90"/>
    </xf>
    <xf numFmtId="0" fontId="0" fillId="10" borderId="19" xfId="0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 textRotation="90" wrapText="1"/>
    </xf>
    <xf numFmtId="0" fontId="2" fillId="0" borderId="32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1" fillId="6" borderId="3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DA56-0556-E64B-9486-395C3DFC1874}">
  <dimension ref="A1:P85"/>
  <sheetViews>
    <sheetView tabSelected="1" zoomScale="75" workbookViewId="0">
      <selection activeCell="M50" sqref="M50"/>
    </sheetView>
  </sheetViews>
  <sheetFormatPr baseColWidth="10" defaultRowHeight="16" x14ac:dyDescent="0.2"/>
  <cols>
    <col min="1" max="1" width="13" customWidth="1"/>
    <col min="2" max="2" width="9.5" customWidth="1"/>
    <col min="3" max="3" width="6.5" customWidth="1"/>
    <col min="4" max="4" width="8" customWidth="1"/>
    <col min="5" max="5" width="7.6640625" customWidth="1"/>
    <col min="6" max="6" width="6.1640625" customWidth="1"/>
    <col min="7" max="10" width="4.83203125" customWidth="1"/>
    <col min="11" max="11" width="7.1640625" customWidth="1"/>
    <col min="12" max="12" width="8.33203125" customWidth="1"/>
    <col min="13" max="13" width="7.5" customWidth="1"/>
    <col min="14" max="14" width="6.33203125" customWidth="1"/>
    <col min="15" max="15" width="9.6640625" customWidth="1"/>
    <col min="16" max="16" width="20.1640625" customWidth="1"/>
    <col min="17" max="17" width="21.1640625" customWidth="1"/>
  </cols>
  <sheetData>
    <row r="1" spans="1:16" ht="8" customHeight="1" thickBot="1" x14ac:dyDescent="0.25"/>
    <row r="2" spans="1:16" ht="36" customHeight="1" thickBot="1" x14ac:dyDescent="0.25">
      <c r="A2" s="130" t="s">
        <v>171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6" ht="9" customHeight="1" thickBot="1" x14ac:dyDescent="0.25"/>
    <row r="4" spans="1:16" x14ac:dyDescent="0.2">
      <c r="A4" s="151" t="s">
        <v>1</v>
      </c>
      <c r="B4" s="153" t="s">
        <v>2</v>
      </c>
      <c r="C4" s="155" t="s">
        <v>3</v>
      </c>
      <c r="D4" s="153" t="s">
        <v>4</v>
      </c>
      <c r="E4" s="157" t="s">
        <v>5</v>
      </c>
      <c r="F4" s="2" t="s">
        <v>6</v>
      </c>
      <c r="G4" s="138" t="s">
        <v>7</v>
      </c>
      <c r="H4" s="140"/>
      <c r="I4" s="140"/>
      <c r="J4" s="141"/>
      <c r="K4" s="3" t="s">
        <v>170</v>
      </c>
      <c r="L4" s="3" t="s">
        <v>8</v>
      </c>
      <c r="M4" s="3" t="s">
        <v>9</v>
      </c>
      <c r="N4" s="138" t="s">
        <v>10</v>
      </c>
      <c r="O4" s="4"/>
      <c r="P4" s="4"/>
    </row>
    <row r="5" spans="1:16" ht="17" thickBot="1" x14ac:dyDescent="0.25">
      <c r="A5" s="152"/>
      <c r="B5" s="154"/>
      <c r="C5" s="156"/>
      <c r="D5" s="154"/>
      <c r="E5" s="158"/>
      <c r="F5" s="5">
        <v>2022</v>
      </c>
      <c r="G5" s="139"/>
      <c r="H5" s="7" t="s">
        <v>11</v>
      </c>
      <c r="I5" s="8" t="s">
        <v>12</v>
      </c>
      <c r="J5" s="9" t="s">
        <v>13</v>
      </c>
      <c r="K5" s="10" t="s">
        <v>14</v>
      </c>
      <c r="L5" s="10" t="s">
        <v>15</v>
      </c>
      <c r="M5" s="6" t="s">
        <v>15</v>
      </c>
      <c r="N5" s="139"/>
      <c r="O5" s="9" t="s">
        <v>16</v>
      </c>
      <c r="P5" s="9" t="s">
        <v>17</v>
      </c>
    </row>
    <row r="6" spans="1:16" ht="18" thickBot="1" x14ac:dyDescent="0.25">
      <c r="A6" s="40" t="s">
        <v>24</v>
      </c>
      <c r="B6" s="41" t="s">
        <v>28</v>
      </c>
      <c r="C6" s="42" t="s">
        <v>26</v>
      </c>
      <c r="D6" s="42" t="s">
        <v>29</v>
      </c>
      <c r="E6" s="43">
        <v>2003</v>
      </c>
      <c r="F6" s="44">
        <f t="shared" ref="F6" si="0">2022-E6</f>
        <v>19</v>
      </c>
      <c r="G6" s="114"/>
      <c r="H6" s="45"/>
      <c r="I6" s="46" t="s">
        <v>20</v>
      </c>
      <c r="J6" s="47"/>
      <c r="K6" s="48">
        <v>12.55</v>
      </c>
      <c r="L6" s="49">
        <v>27.5</v>
      </c>
      <c r="M6" s="49">
        <v>17</v>
      </c>
      <c r="N6" s="50">
        <f t="shared" ref="N6:N37" si="1">SUM(K6:M6)</f>
        <v>57.05</v>
      </c>
      <c r="O6" s="51" t="s">
        <v>30</v>
      </c>
      <c r="P6" s="52" t="s">
        <v>31</v>
      </c>
    </row>
    <row r="7" spans="1:16" ht="17" customHeight="1" x14ac:dyDescent="0.2">
      <c r="A7" s="18" t="s">
        <v>32</v>
      </c>
      <c r="B7" s="19" t="s">
        <v>33</v>
      </c>
      <c r="C7" s="20" t="s">
        <v>18</v>
      </c>
      <c r="D7" s="20" t="s">
        <v>21</v>
      </c>
      <c r="E7" s="21">
        <v>2005</v>
      </c>
      <c r="F7" s="14">
        <f>2022-E7</f>
        <v>17</v>
      </c>
      <c r="G7" s="142" t="s">
        <v>34</v>
      </c>
      <c r="H7" s="53" t="s">
        <v>20</v>
      </c>
      <c r="I7" s="54"/>
      <c r="J7" s="55"/>
      <c r="K7" s="56">
        <v>12.05</v>
      </c>
      <c r="L7" s="57">
        <v>26.25</v>
      </c>
      <c r="M7" s="57">
        <v>29</v>
      </c>
      <c r="N7" s="58">
        <f t="shared" si="1"/>
        <v>67.3</v>
      </c>
      <c r="O7" s="59" t="str">
        <f>IF(N7&gt;69,"N-Kader","R-Kader")</f>
        <v>R-Kader</v>
      </c>
      <c r="P7" s="60" t="s">
        <v>35</v>
      </c>
    </row>
    <row r="8" spans="1:16" ht="17" customHeight="1" x14ac:dyDescent="0.2">
      <c r="A8" s="18" t="s">
        <v>36</v>
      </c>
      <c r="B8" s="19" t="s">
        <v>37</v>
      </c>
      <c r="C8" s="20" t="s">
        <v>18</v>
      </c>
      <c r="D8" s="20" t="s">
        <v>19</v>
      </c>
      <c r="E8" s="21">
        <v>2004</v>
      </c>
      <c r="F8" s="14">
        <f>2022-E8</f>
        <v>18</v>
      </c>
      <c r="G8" s="143"/>
      <c r="H8" s="22" t="s">
        <v>20</v>
      </c>
      <c r="I8" s="23"/>
      <c r="J8" s="24"/>
      <c r="K8" s="27">
        <v>13.2</v>
      </c>
      <c r="L8" s="28">
        <v>29.75</v>
      </c>
      <c r="M8" s="28">
        <v>38</v>
      </c>
      <c r="N8" s="29">
        <f t="shared" si="1"/>
        <v>80.95</v>
      </c>
      <c r="O8" s="59" t="str">
        <f>IF(N8&gt;69,"N-Kader","R-Kader")</f>
        <v>N-Kader</v>
      </c>
      <c r="P8" s="25"/>
    </row>
    <row r="9" spans="1:16" ht="17" x14ac:dyDescent="0.2">
      <c r="A9" s="11" t="s">
        <v>36</v>
      </c>
      <c r="B9" s="61" t="s">
        <v>38</v>
      </c>
      <c r="C9" s="12" t="s">
        <v>18</v>
      </c>
      <c r="D9" s="12" t="s">
        <v>19</v>
      </c>
      <c r="E9" s="13">
        <v>2006</v>
      </c>
      <c r="F9" s="14">
        <f t="shared" ref="F9:F12" si="2">2022-E9</f>
        <v>16</v>
      </c>
      <c r="G9" s="143"/>
      <c r="H9" s="22"/>
      <c r="I9" s="23" t="s">
        <v>20</v>
      </c>
      <c r="J9" s="24"/>
      <c r="K9" s="27">
        <v>10.65</v>
      </c>
      <c r="L9" s="28">
        <v>18.579999999999998</v>
      </c>
      <c r="M9" s="28">
        <v>17</v>
      </c>
      <c r="N9" s="29">
        <f t="shared" si="1"/>
        <v>46.23</v>
      </c>
      <c r="O9" s="59" t="s">
        <v>30</v>
      </c>
      <c r="P9" s="30" t="s">
        <v>39</v>
      </c>
    </row>
    <row r="10" spans="1:16" ht="17" x14ac:dyDescent="0.2">
      <c r="A10" s="18" t="s">
        <v>40</v>
      </c>
      <c r="B10" s="19" t="s">
        <v>41</v>
      </c>
      <c r="C10" s="20" t="s">
        <v>18</v>
      </c>
      <c r="D10" s="20" t="s">
        <v>29</v>
      </c>
      <c r="E10" s="21">
        <v>2005</v>
      </c>
      <c r="F10" s="14">
        <f t="shared" si="2"/>
        <v>17</v>
      </c>
      <c r="G10" s="143"/>
      <c r="H10" s="22"/>
      <c r="I10" s="23" t="s">
        <v>20</v>
      </c>
      <c r="J10" s="24"/>
      <c r="K10" s="27">
        <v>10.4</v>
      </c>
      <c r="L10" s="28">
        <v>29.92</v>
      </c>
      <c r="M10" s="28">
        <v>9</v>
      </c>
      <c r="N10" s="29">
        <f t="shared" si="1"/>
        <v>49.32</v>
      </c>
      <c r="O10" s="59" t="s">
        <v>30</v>
      </c>
      <c r="P10" s="116" t="s">
        <v>39</v>
      </c>
    </row>
    <row r="11" spans="1:16" ht="17" x14ac:dyDescent="0.2">
      <c r="A11" s="18" t="s">
        <v>42</v>
      </c>
      <c r="B11" s="19" t="s">
        <v>43</v>
      </c>
      <c r="C11" s="20" t="s">
        <v>18</v>
      </c>
      <c r="D11" s="20" t="s">
        <v>21</v>
      </c>
      <c r="E11" s="21">
        <v>2005</v>
      </c>
      <c r="F11" s="14">
        <f t="shared" si="2"/>
        <v>17</v>
      </c>
      <c r="G11" s="143"/>
      <c r="H11" s="22" t="s">
        <v>20</v>
      </c>
      <c r="I11" s="23"/>
      <c r="J11" s="24"/>
      <c r="K11" s="27">
        <v>12.1</v>
      </c>
      <c r="L11" s="28">
        <v>27.42</v>
      </c>
      <c r="M11" s="28">
        <v>31</v>
      </c>
      <c r="N11" s="29">
        <f t="shared" si="1"/>
        <v>70.52000000000001</v>
      </c>
      <c r="O11" s="59" t="str">
        <f>IF(N11&gt;69,"N-Kader","R-Kader")</f>
        <v>N-Kader</v>
      </c>
      <c r="P11" s="25"/>
    </row>
    <row r="12" spans="1:16" ht="17" x14ac:dyDescent="0.2">
      <c r="A12" s="18" t="s">
        <v>44</v>
      </c>
      <c r="B12" s="62" t="s">
        <v>45</v>
      </c>
      <c r="C12" s="20" t="s">
        <v>18</v>
      </c>
      <c r="D12" s="20" t="s">
        <v>27</v>
      </c>
      <c r="E12" s="21">
        <v>2005</v>
      </c>
      <c r="F12" s="14">
        <f t="shared" si="2"/>
        <v>17</v>
      </c>
      <c r="G12" s="143"/>
      <c r="H12" s="53" t="s">
        <v>20</v>
      </c>
      <c r="I12" s="54"/>
      <c r="J12" s="55"/>
      <c r="K12" s="56">
        <v>12.65</v>
      </c>
      <c r="L12" s="57">
        <v>33.67</v>
      </c>
      <c r="M12" s="57">
        <v>26</v>
      </c>
      <c r="N12" s="58">
        <f t="shared" si="1"/>
        <v>72.319999999999993</v>
      </c>
      <c r="O12" s="59" t="str">
        <f>IF(N12&gt;69,"N-Kader","R-Kader")</f>
        <v>N-Kader</v>
      </c>
      <c r="P12" s="63"/>
    </row>
    <row r="13" spans="1:16" ht="17" x14ac:dyDescent="0.2">
      <c r="A13" s="31" t="s">
        <v>46</v>
      </c>
      <c r="B13" s="64" t="s">
        <v>47</v>
      </c>
      <c r="C13" s="33" t="s">
        <v>26</v>
      </c>
      <c r="D13" s="33" t="s">
        <v>19</v>
      </c>
      <c r="E13" s="34">
        <v>2004</v>
      </c>
      <c r="F13" s="65">
        <f>2022-E13</f>
        <v>18</v>
      </c>
      <c r="G13" s="143"/>
      <c r="H13" s="53"/>
      <c r="I13" s="54" t="s">
        <v>20</v>
      </c>
      <c r="J13" s="55"/>
      <c r="K13" s="56">
        <v>12.4</v>
      </c>
      <c r="L13" s="57">
        <v>22.58</v>
      </c>
      <c r="M13" s="57">
        <v>15</v>
      </c>
      <c r="N13" s="58">
        <f t="shared" si="1"/>
        <v>49.98</v>
      </c>
      <c r="O13" s="59" t="s">
        <v>30</v>
      </c>
      <c r="P13" s="116" t="s">
        <v>39</v>
      </c>
    </row>
    <row r="14" spans="1:16" ht="17" x14ac:dyDescent="0.2">
      <c r="A14" s="31" t="s">
        <v>48</v>
      </c>
      <c r="B14" s="64" t="s">
        <v>49</v>
      </c>
      <c r="C14" s="33" t="s">
        <v>26</v>
      </c>
      <c r="D14" s="33" t="s">
        <v>22</v>
      </c>
      <c r="E14" s="34">
        <v>2006</v>
      </c>
      <c r="F14" s="65">
        <f t="shared" ref="F14:F17" si="3">2022-E14</f>
        <v>16</v>
      </c>
      <c r="G14" s="143"/>
      <c r="H14" s="22"/>
      <c r="I14" s="23" t="s">
        <v>20</v>
      </c>
      <c r="J14" s="24"/>
      <c r="K14" s="27">
        <v>11.95</v>
      </c>
      <c r="L14" s="28">
        <v>25</v>
      </c>
      <c r="M14" s="28">
        <v>15</v>
      </c>
      <c r="N14" s="29">
        <f t="shared" si="1"/>
        <v>51.95</v>
      </c>
      <c r="O14" s="59" t="s">
        <v>30</v>
      </c>
      <c r="P14" s="30" t="s">
        <v>39</v>
      </c>
    </row>
    <row r="15" spans="1:16" ht="17" x14ac:dyDescent="0.2">
      <c r="A15" s="31" t="s">
        <v>50</v>
      </c>
      <c r="B15" s="32" t="s">
        <v>51</v>
      </c>
      <c r="C15" s="33" t="s">
        <v>26</v>
      </c>
      <c r="D15" s="33" t="s">
        <v>29</v>
      </c>
      <c r="E15" s="34">
        <v>2005</v>
      </c>
      <c r="F15" s="65">
        <f t="shared" si="3"/>
        <v>17</v>
      </c>
      <c r="G15" s="143"/>
      <c r="H15" s="22" t="s">
        <v>20</v>
      </c>
      <c r="I15" s="23"/>
      <c r="J15" s="24"/>
      <c r="K15" s="27">
        <v>12.7</v>
      </c>
      <c r="L15" s="28">
        <v>32.92</v>
      </c>
      <c r="M15" s="28">
        <v>27</v>
      </c>
      <c r="N15" s="29">
        <f t="shared" si="1"/>
        <v>72.62</v>
      </c>
      <c r="O15" s="59" t="str">
        <f>IF(N15&gt;69,"N-Kader","R-Kader")</f>
        <v>N-Kader</v>
      </c>
      <c r="P15" s="26"/>
    </row>
    <row r="16" spans="1:16" ht="17" x14ac:dyDescent="0.2">
      <c r="A16" s="31" t="s">
        <v>52</v>
      </c>
      <c r="B16" s="32" t="s">
        <v>53</v>
      </c>
      <c r="C16" s="33" t="s">
        <v>26</v>
      </c>
      <c r="D16" s="33" t="s">
        <v>22</v>
      </c>
      <c r="E16" s="34">
        <v>2006</v>
      </c>
      <c r="F16" s="65">
        <f t="shared" si="3"/>
        <v>16</v>
      </c>
      <c r="G16" s="143"/>
      <c r="H16" s="22" t="s">
        <v>20</v>
      </c>
      <c r="I16" s="23"/>
      <c r="J16" s="24"/>
      <c r="K16" s="27">
        <v>11.3</v>
      </c>
      <c r="L16" s="28">
        <v>33.08</v>
      </c>
      <c r="M16" s="28">
        <v>36</v>
      </c>
      <c r="N16" s="29">
        <f t="shared" si="1"/>
        <v>80.38</v>
      </c>
      <c r="O16" s="59" t="str">
        <f>IF(N16&gt;69,"N-Kader","R-Kader")</f>
        <v>N-Kader</v>
      </c>
      <c r="P16" s="26"/>
    </row>
    <row r="17" spans="1:16" ht="18" thickBot="1" x14ac:dyDescent="0.25">
      <c r="A17" s="66" t="s">
        <v>54</v>
      </c>
      <c r="B17" s="67" t="s">
        <v>55</v>
      </c>
      <c r="C17" s="68" t="s">
        <v>26</v>
      </c>
      <c r="D17" s="68" t="s">
        <v>22</v>
      </c>
      <c r="E17" s="69">
        <v>2005</v>
      </c>
      <c r="F17" s="44">
        <f t="shared" si="3"/>
        <v>17</v>
      </c>
      <c r="G17" s="144"/>
      <c r="H17" s="70" t="s">
        <v>20</v>
      </c>
      <c r="I17" s="35"/>
      <c r="J17" s="36"/>
      <c r="K17" s="37">
        <v>12.8</v>
      </c>
      <c r="L17" s="38">
        <v>32.67</v>
      </c>
      <c r="M17" s="38">
        <v>33</v>
      </c>
      <c r="N17" s="39">
        <f t="shared" si="1"/>
        <v>78.47</v>
      </c>
      <c r="O17" s="71" t="str">
        <f>IF(N17&gt;69,"N-Kader","R-Kader")</f>
        <v>N-Kader</v>
      </c>
      <c r="P17" s="72"/>
    </row>
    <row r="18" spans="1:16" ht="17" customHeight="1" x14ac:dyDescent="0.2">
      <c r="A18" s="73" t="s">
        <v>56</v>
      </c>
      <c r="B18" s="74" t="s">
        <v>57</v>
      </c>
      <c r="C18" s="75" t="s">
        <v>18</v>
      </c>
      <c r="D18" s="75" t="s">
        <v>58</v>
      </c>
      <c r="E18" s="76">
        <v>2007</v>
      </c>
      <c r="F18" s="14">
        <f>2022-E18</f>
        <v>15</v>
      </c>
      <c r="G18" s="145" t="s">
        <v>59</v>
      </c>
      <c r="H18" s="15" t="s">
        <v>20</v>
      </c>
      <c r="I18" s="16"/>
      <c r="J18" s="17"/>
      <c r="K18" s="77">
        <v>13.55</v>
      </c>
      <c r="L18" s="78">
        <v>19.170000000000002</v>
      </c>
      <c r="M18" s="78">
        <v>28</v>
      </c>
      <c r="N18" s="79">
        <f t="shared" si="1"/>
        <v>60.72</v>
      </c>
      <c r="O18" s="80" t="s">
        <v>0</v>
      </c>
      <c r="P18" s="60" t="s">
        <v>35</v>
      </c>
    </row>
    <row r="19" spans="1:16" ht="18" customHeight="1" x14ac:dyDescent="0.2">
      <c r="A19" s="18" t="s">
        <v>60</v>
      </c>
      <c r="B19" s="19" t="s">
        <v>61</v>
      </c>
      <c r="C19" s="20" t="s">
        <v>18</v>
      </c>
      <c r="D19" s="20" t="s">
        <v>21</v>
      </c>
      <c r="E19" s="21">
        <v>2007</v>
      </c>
      <c r="F19" s="14">
        <f t="shared" ref="F19:F28" si="4">2022-E19</f>
        <v>15</v>
      </c>
      <c r="G19" s="146"/>
      <c r="H19" s="22" t="s">
        <v>20</v>
      </c>
      <c r="I19" s="23"/>
      <c r="J19" s="24"/>
      <c r="K19" s="27">
        <v>14.1</v>
      </c>
      <c r="L19" s="28">
        <v>26.5</v>
      </c>
      <c r="M19" s="28">
        <v>26</v>
      </c>
      <c r="N19" s="29">
        <f t="shared" si="1"/>
        <v>66.599999999999994</v>
      </c>
      <c r="O19" s="81" t="str">
        <f>IF(N19&gt;64,"N-Kader","R-Kader")</f>
        <v>N-Kader</v>
      </c>
      <c r="P19" s="26"/>
    </row>
    <row r="20" spans="1:16" ht="17" x14ac:dyDescent="0.2">
      <c r="A20" s="18" t="s">
        <v>62</v>
      </c>
      <c r="B20" s="19" t="s">
        <v>63</v>
      </c>
      <c r="C20" s="20" t="s">
        <v>18</v>
      </c>
      <c r="D20" s="20" t="s">
        <v>21</v>
      </c>
      <c r="E20" s="21">
        <v>2007</v>
      </c>
      <c r="F20" s="14">
        <f t="shared" si="4"/>
        <v>15</v>
      </c>
      <c r="G20" s="146"/>
      <c r="H20" s="22" t="s">
        <v>20</v>
      </c>
      <c r="I20" s="23"/>
      <c r="J20" s="24"/>
      <c r="K20" s="27">
        <v>14.1</v>
      </c>
      <c r="L20" s="28">
        <v>25.42</v>
      </c>
      <c r="M20" s="28">
        <v>40</v>
      </c>
      <c r="N20" s="29">
        <f t="shared" si="1"/>
        <v>79.52000000000001</v>
      </c>
      <c r="O20" s="81" t="str">
        <f>IF(N20&gt;64,"N-Kader","R-Kader")</f>
        <v>N-Kader</v>
      </c>
      <c r="P20" s="26"/>
    </row>
    <row r="21" spans="1:16" ht="17" x14ac:dyDescent="0.2">
      <c r="A21" s="18" t="s">
        <v>64</v>
      </c>
      <c r="B21" s="62" t="s">
        <v>65</v>
      </c>
      <c r="C21" s="20" t="s">
        <v>18</v>
      </c>
      <c r="D21" s="20" t="s">
        <v>27</v>
      </c>
      <c r="E21" s="21">
        <v>2007</v>
      </c>
      <c r="F21" s="14">
        <f t="shared" si="4"/>
        <v>15</v>
      </c>
      <c r="G21" s="146"/>
      <c r="H21" s="22" t="s">
        <v>20</v>
      </c>
      <c r="I21" s="23"/>
      <c r="J21" s="24"/>
      <c r="K21" s="27">
        <v>13</v>
      </c>
      <c r="L21" s="28">
        <v>31.92</v>
      </c>
      <c r="M21" s="28">
        <v>21</v>
      </c>
      <c r="N21" s="29">
        <f t="shared" si="1"/>
        <v>65.92</v>
      </c>
      <c r="O21" s="81" t="str">
        <f>IF(N21&gt;64,"N-Kader","R-Kader")</f>
        <v>N-Kader</v>
      </c>
      <c r="P21" s="63"/>
    </row>
    <row r="22" spans="1:16" ht="17" x14ac:dyDescent="0.2">
      <c r="A22" s="18" t="s">
        <v>66</v>
      </c>
      <c r="B22" s="62" t="s">
        <v>67</v>
      </c>
      <c r="C22" s="20" t="s">
        <v>18</v>
      </c>
      <c r="D22" s="20" t="s">
        <v>22</v>
      </c>
      <c r="E22" s="21">
        <v>2008</v>
      </c>
      <c r="F22" s="14">
        <f t="shared" si="4"/>
        <v>14</v>
      </c>
      <c r="G22" s="146"/>
      <c r="H22" s="53"/>
      <c r="I22" s="54" t="s">
        <v>20</v>
      </c>
      <c r="J22" s="55"/>
      <c r="K22" s="56">
        <v>12.05</v>
      </c>
      <c r="L22" s="57">
        <v>23.92</v>
      </c>
      <c r="M22" s="57">
        <v>13</v>
      </c>
      <c r="N22" s="58">
        <f t="shared" si="1"/>
        <v>48.97</v>
      </c>
      <c r="O22" s="81" t="s">
        <v>30</v>
      </c>
      <c r="P22" s="30" t="s">
        <v>39</v>
      </c>
    </row>
    <row r="23" spans="1:16" ht="17" customHeight="1" x14ac:dyDescent="0.2">
      <c r="A23" s="18" t="s">
        <v>42</v>
      </c>
      <c r="B23" s="62" t="s">
        <v>68</v>
      </c>
      <c r="C23" s="20" t="s">
        <v>18</v>
      </c>
      <c r="D23" s="20" t="s">
        <v>21</v>
      </c>
      <c r="E23" s="21">
        <v>2008</v>
      </c>
      <c r="F23" s="14">
        <f t="shared" si="4"/>
        <v>14</v>
      </c>
      <c r="G23" s="146"/>
      <c r="H23" s="22"/>
      <c r="I23" s="23" t="s">
        <v>20</v>
      </c>
      <c r="J23" s="24"/>
      <c r="K23" s="27">
        <v>13.1</v>
      </c>
      <c r="L23" s="28">
        <v>23.58</v>
      </c>
      <c r="M23" s="28">
        <v>17</v>
      </c>
      <c r="N23" s="29">
        <f t="shared" si="1"/>
        <v>53.68</v>
      </c>
      <c r="O23" s="81" t="str">
        <f>IF(N23&gt;64,"N-Kader","R-Kader")</f>
        <v>R-Kader</v>
      </c>
      <c r="P23" s="117" t="s">
        <v>69</v>
      </c>
    </row>
    <row r="24" spans="1:16" ht="17" x14ac:dyDescent="0.2">
      <c r="A24" s="18" t="s">
        <v>70</v>
      </c>
      <c r="B24" s="62" t="s">
        <v>71</v>
      </c>
      <c r="C24" s="20" t="s">
        <v>18</v>
      </c>
      <c r="D24" s="20" t="s">
        <v>21</v>
      </c>
      <c r="E24" s="21">
        <v>2008</v>
      </c>
      <c r="F24" s="14">
        <f t="shared" si="4"/>
        <v>14</v>
      </c>
      <c r="G24" s="146"/>
      <c r="H24" s="22"/>
      <c r="I24" s="23" t="s">
        <v>20</v>
      </c>
      <c r="J24" s="24"/>
      <c r="K24" s="27">
        <v>12.4</v>
      </c>
      <c r="L24" s="28">
        <v>26.42</v>
      </c>
      <c r="M24" s="28">
        <v>18</v>
      </c>
      <c r="N24" s="29">
        <f t="shared" si="1"/>
        <v>56.82</v>
      </c>
      <c r="O24" s="81" t="str">
        <f>IF(N24&gt;64,"N-Kader","R-Kader")</f>
        <v>R-Kader</v>
      </c>
      <c r="P24" s="63"/>
    </row>
    <row r="25" spans="1:16" ht="17" x14ac:dyDescent="0.2">
      <c r="A25" s="18" t="s">
        <v>72</v>
      </c>
      <c r="B25" s="62" t="s">
        <v>73</v>
      </c>
      <c r="C25" s="20" t="s">
        <v>18</v>
      </c>
      <c r="D25" s="20" t="s">
        <v>29</v>
      </c>
      <c r="E25" s="21">
        <v>2008</v>
      </c>
      <c r="F25" s="14">
        <f t="shared" si="4"/>
        <v>14</v>
      </c>
      <c r="G25" s="146"/>
      <c r="H25" s="22"/>
      <c r="I25" s="23" t="s">
        <v>20</v>
      </c>
      <c r="J25" s="24"/>
      <c r="K25" s="27">
        <v>12.15</v>
      </c>
      <c r="L25" s="28">
        <v>32.25</v>
      </c>
      <c r="M25" s="28">
        <v>11</v>
      </c>
      <c r="N25" s="29">
        <f t="shared" si="1"/>
        <v>55.4</v>
      </c>
      <c r="O25" s="81" t="str">
        <f>IF(N25&gt;64,"N-Kader","R-Kader")</f>
        <v>R-Kader</v>
      </c>
      <c r="P25" s="26"/>
    </row>
    <row r="26" spans="1:16" ht="17" x14ac:dyDescent="0.2">
      <c r="A26" s="18" t="s">
        <v>74</v>
      </c>
      <c r="B26" s="62" t="s">
        <v>75</v>
      </c>
      <c r="C26" s="20" t="s">
        <v>18</v>
      </c>
      <c r="D26" s="20" t="s">
        <v>29</v>
      </c>
      <c r="E26" s="21">
        <v>2008</v>
      </c>
      <c r="F26" s="14">
        <f t="shared" si="4"/>
        <v>14</v>
      </c>
      <c r="G26" s="146"/>
      <c r="H26" s="22"/>
      <c r="I26" s="23"/>
      <c r="J26" s="24" t="s">
        <v>20</v>
      </c>
      <c r="K26" s="27">
        <v>11.4</v>
      </c>
      <c r="L26" s="28">
        <v>27.42</v>
      </c>
      <c r="M26" s="28">
        <v>9</v>
      </c>
      <c r="N26" s="29">
        <f t="shared" si="1"/>
        <v>47.82</v>
      </c>
      <c r="O26" s="81"/>
      <c r="P26" s="26"/>
    </row>
    <row r="27" spans="1:16" ht="17" x14ac:dyDescent="0.2">
      <c r="A27" s="18" t="s">
        <v>76</v>
      </c>
      <c r="B27" s="62" t="s">
        <v>77</v>
      </c>
      <c r="C27" s="20" t="s">
        <v>18</v>
      </c>
      <c r="D27" s="20" t="s">
        <v>21</v>
      </c>
      <c r="E27" s="21">
        <v>2008</v>
      </c>
      <c r="F27" s="14">
        <f t="shared" si="4"/>
        <v>14</v>
      </c>
      <c r="G27" s="146"/>
      <c r="H27" s="53"/>
      <c r="I27" s="23" t="s">
        <v>20</v>
      </c>
      <c r="J27" s="55"/>
      <c r="K27" s="56">
        <v>12.95</v>
      </c>
      <c r="L27" s="57">
        <v>26.75</v>
      </c>
      <c r="M27" s="57">
        <v>14</v>
      </c>
      <c r="N27" s="58">
        <f t="shared" si="1"/>
        <v>53.7</v>
      </c>
      <c r="O27" s="81" t="str">
        <f>IF(N27&gt;64,"N-Kader","R-Kader")</f>
        <v>R-Kader</v>
      </c>
      <c r="P27" s="26"/>
    </row>
    <row r="28" spans="1:16" ht="17" x14ac:dyDescent="0.2">
      <c r="A28" s="18" t="s">
        <v>78</v>
      </c>
      <c r="B28" s="62" t="s">
        <v>79</v>
      </c>
      <c r="C28" s="20" t="s">
        <v>18</v>
      </c>
      <c r="D28" s="20" t="s">
        <v>80</v>
      </c>
      <c r="E28" s="21">
        <v>2008</v>
      </c>
      <c r="F28" s="14">
        <f t="shared" si="4"/>
        <v>14</v>
      </c>
      <c r="G28" s="146"/>
      <c r="H28" s="22"/>
      <c r="I28" s="23"/>
      <c r="J28" s="24" t="s">
        <v>20</v>
      </c>
      <c r="K28" s="82"/>
      <c r="L28" s="28">
        <v>26.92</v>
      </c>
      <c r="M28" s="28">
        <v>12</v>
      </c>
      <c r="N28" s="29">
        <f t="shared" si="1"/>
        <v>38.92</v>
      </c>
      <c r="O28" s="81"/>
      <c r="P28" s="26" t="s">
        <v>169</v>
      </c>
    </row>
    <row r="29" spans="1:16" ht="17" x14ac:dyDescent="0.2">
      <c r="A29" s="31" t="s">
        <v>81</v>
      </c>
      <c r="B29" s="64" t="s">
        <v>82</v>
      </c>
      <c r="C29" s="33" t="s">
        <v>26</v>
      </c>
      <c r="D29" s="33" t="s">
        <v>19</v>
      </c>
      <c r="E29" s="34">
        <v>2007</v>
      </c>
      <c r="F29" s="65">
        <f>2022-E29</f>
        <v>15</v>
      </c>
      <c r="G29" s="146"/>
      <c r="H29" s="22"/>
      <c r="I29" s="23" t="s">
        <v>20</v>
      </c>
      <c r="J29" s="24"/>
      <c r="K29" s="27">
        <v>12.95</v>
      </c>
      <c r="L29" s="28">
        <v>25.08</v>
      </c>
      <c r="M29" s="28">
        <v>22</v>
      </c>
      <c r="N29" s="29">
        <f t="shared" si="1"/>
        <v>60.03</v>
      </c>
      <c r="O29" s="81" t="str">
        <f>IF(N29&gt;64,"N-Kader","R-Kader")</f>
        <v>R-Kader</v>
      </c>
      <c r="P29" s="117" t="s">
        <v>69</v>
      </c>
    </row>
    <row r="30" spans="1:16" ht="17" x14ac:dyDescent="0.2">
      <c r="A30" s="31" t="s">
        <v>83</v>
      </c>
      <c r="B30" s="64" t="s">
        <v>84</v>
      </c>
      <c r="C30" s="33" t="s">
        <v>26</v>
      </c>
      <c r="D30" s="33" t="s">
        <v>19</v>
      </c>
      <c r="E30" s="34">
        <v>2007</v>
      </c>
      <c r="F30" s="65">
        <f t="shared" ref="F30:F42" si="5">2022-E30</f>
        <v>15</v>
      </c>
      <c r="G30" s="146"/>
      <c r="H30" s="22"/>
      <c r="I30" s="23" t="s">
        <v>20</v>
      </c>
      <c r="J30" s="24"/>
      <c r="K30" s="27">
        <v>13.65</v>
      </c>
      <c r="L30" s="28">
        <v>20.420000000000002</v>
      </c>
      <c r="M30" s="28">
        <v>14</v>
      </c>
      <c r="N30" s="29">
        <f t="shared" si="1"/>
        <v>48.07</v>
      </c>
      <c r="O30" s="81" t="s">
        <v>30</v>
      </c>
      <c r="P30" s="116" t="s">
        <v>39</v>
      </c>
    </row>
    <row r="31" spans="1:16" ht="17" x14ac:dyDescent="0.2">
      <c r="A31" s="31" t="s">
        <v>85</v>
      </c>
      <c r="B31" s="64" t="s">
        <v>86</v>
      </c>
      <c r="C31" s="33" t="s">
        <v>26</v>
      </c>
      <c r="D31" s="33" t="s">
        <v>19</v>
      </c>
      <c r="E31" s="34">
        <v>2008</v>
      </c>
      <c r="F31" s="65">
        <f t="shared" si="5"/>
        <v>14</v>
      </c>
      <c r="G31" s="146"/>
      <c r="H31" s="70"/>
      <c r="I31" s="35" t="s">
        <v>20</v>
      </c>
      <c r="J31" s="36"/>
      <c r="K31" s="37">
        <v>13.1</v>
      </c>
      <c r="L31" s="38">
        <v>26.25</v>
      </c>
      <c r="M31" s="38">
        <v>17</v>
      </c>
      <c r="N31" s="39">
        <f t="shared" si="1"/>
        <v>56.35</v>
      </c>
      <c r="O31" s="81" t="str">
        <f>IF(N31&gt;64,"N-Kader","R-Kader")</f>
        <v>R-Kader</v>
      </c>
      <c r="P31" s="118" t="s">
        <v>69</v>
      </c>
    </row>
    <row r="32" spans="1:16" ht="17" x14ac:dyDescent="0.2">
      <c r="A32" s="66" t="s">
        <v>87</v>
      </c>
      <c r="B32" s="67" t="s">
        <v>88</v>
      </c>
      <c r="C32" s="68" t="s">
        <v>26</v>
      </c>
      <c r="D32" s="68" t="s">
        <v>19</v>
      </c>
      <c r="E32" s="69">
        <v>2008</v>
      </c>
      <c r="F32" s="65">
        <f t="shared" si="5"/>
        <v>14</v>
      </c>
      <c r="G32" s="146"/>
      <c r="H32" s="70"/>
      <c r="I32" s="35" t="s">
        <v>20</v>
      </c>
      <c r="J32" s="36"/>
      <c r="K32" s="37">
        <v>12.05</v>
      </c>
      <c r="L32" s="38">
        <v>22.25</v>
      </c>
      <c r="M32" s="38">
        <v>18</v>
      </c>
      <c r="N32" s="39">
        <f t="shared" si="1"/>
        <v>52.3</v>
      </c>
      <c r="O32" s="81" t="str">
        <f>IF(N32&gt;64,"N-Kader","R-Kader")</f>
        <v>R-Kader</v>
      </c>
      <c r="P32" s="84"/>
    </row>
    <row r="33" spans="1:16" ht="17" x14ac:dyDescent="0.2">
      <c r="A33" s="66" t="s">
        <v>89</v>
      </c>
      <c r="B33" s="67" t="s">
        <v>90</v>
      </c>
      <c r="C33" s="68" t="s">
        <v>26</v>
      </c>
      <c r="D33" s="68" t="s">
        <v>22</v>
      </c>
      <c r="E33" s="69">
        <v>2008</v>
      </c>
      <c r="F33" s="65">
        <f t="shared" si="5"/>
        <v>14</v>
      </c>
      <c r="G33" s="146"/>
      <c r="H33" s="70" t="s">
        <v>20</v>
      </c>
      <c r="I33" s="35"/>
      <c r="J33" s="36"/>
      <c r="K33" s="37">
        <v>14.35</v>
      </c>
      <c r="L33" s="38">
        <v>34.58</v>
      </c>
      <c r="M33" s="38">
        <v>24</v>
      </c>
      <c r="N33" s="39">
        <f t="shared" si="1"/>
        <v>72.930000000000007</v>
      </c>
      <c r="O33" s="81" t="str">
        <f>IF(N33&gt;64,"N-Kader","R-Kader")</f>
        <v>N-Kader</v>
      </c>
      <c r="P33" s="84"/>
    </row>
    <row r="34" spans="1:16" ht="17" x14ac:dyDescent="0.2">
      <c r="A34" s="66" t="s">
        <v>91</v>
      </c>
      <c r="B34" s="67" t="s">
        <v>92</v>
      </c>
      <c r="C34" s="68" t="s">
        <v>26</v>
      </c>
      <c r="D34" s="68" t="s">
        <v>29</v>
      </c>
      <c r="E34" s="69">
        <v>2008</v>
      </c>
      <c r="F34" s="65">
        <f t="shared" si="5"/>
        <v>14</v>
      </c>
      <c r="G34" s="146"/>
      <c r="H34" s="70"/>
      <c r="I34" s="35" t="s">
        <v>20</v>
      </c>
      <c r="J34" s="36"/>
      <c r="K34" s="37">
        <v>7.1</v>
      </c>
      <c r="L34" s="38">
        <v>24.42</v>
      </c>
      <c r="M34" s="38">
        <v>8</v>
      </c>
      <c r="N34" s="39">
        <f t="shared" si="1"/>
        <v>39.520000000000003</v>
      </c>
      <c r="O34" s="81" t="s">
        <v>30</v>
      </c>
      <c r="P34" s="83" t="s">
        <v>93</v>
      </c>
    </row>
    <row r="35" spans="1:16" ht="17" x14ac:dyDescent="0.2">
      <c r="A35" s="66" t="s">
        <v>94</v>
      </c>
      <c r="B35" s="67" t="s">
        <v>95</v>
      </c>
      <c r="C35" s="68" t="s">
        <v>26</v>
      </c>
      <c r="D35" s="68" t="s">
        <v>22</v>
      </c>
      <c r="E35" s="69">
        <v>2008</v>
      </c>
      <c r="F35" s="65">
        <f t="shared" si="5"/>
        <v>14</v>
      </c>
      <c r="G35" s="146"/>
      <c r="H35" s="70"/>
      <c r="I35" s="35" t="s">
        <v>20</v>
      </c>
      <c r="J35" s="36"/>
      <c r="K35" s="37">
        <v>12.45</v>
      </c>
      <c r="L35" s="38">
        <v>29</v>
      </c>
      <c r="M35" s="38">
        <v>17</v>
      </c>
      <c r="N35" s="39">
        <f t="shared" si="1"/>
        <v>58.45</v>
      </c>
      <c r="O35" s="81" t="s">
        <v>30</v>
      </c>
      <c r="P35" s="119" t="s">
        <v>69</v>
      </c>
    </row>
    <row r="36" spans="1:16" ht="17" x14ac:dyDescent="0.2">
      <c r="A36" s="66" t="s">
        <v>96</v>
      </c>
      <c r="B36" s="67" t="s">
        <v>97</v>
      </c>
      <c r="C36" s="68" t="s">
        <v>26</v>
      </c>
      <c r="D36" s="68" t="s">
        <v>19</v>
      </c>
      <c r="E36" s="69">
        <v>2008</v>
      </c>
      <c r="F36" s="65">
        <f t="shared" si="5"/>
        <v>14</v>
      </c>
      <c r="G36" s="146"/>
      <c r="H36" s="70"/>
      <c r="I36" s="35" t="s">
        <v>20</v>
      </c>
      <c r="J36" s="36"/>
      <c r="K36" s="37">
        <v>13.55</v>
      </c>
      <c r="L36" s="38">
        <v>23.75</v>
      </c>
      <c r="M36" s="38">
        <v>12</v>
      </c>
      <c r="N36" s="39">
        <f t="shared" si="1"/>
        <v>49.3</v>
      </c>
      <c r="O36" s="81" t="s">
        <v>30</v>
      </c>
      <c r="P36" s="83" t="s">
        <v>39</v>
      </c>
    </row>
    <row r="37" spans="1:16" ht="17" x14ac:dyDescent="0.2">
      <c r="A37" s="66" t="s">
        <v>98</v>
      </c>
      <c r="B37" s="67" t="s">
        <v>99</v>
      </c>
      <c r="C37" s="68" t="s">
        <v>26</v>
      </c>
      <c r="D37" s="68" t="s">
        <v>21</v>
      </c>
      <c r="E37" s="69">
        <v>2008</v>
      </c>
      <c r="F37" s="65">
        <f t="shared" si="5"/>
        <v>14</v>
      </c>
      <c r="G37" s="146"/>
      <c r="H37" s="70"/>
      <c r="I37" s="35" t="s">
        <v>20</v>
      </c>
      <c r="J37" s="36"/>
      <c r="K37" s="37">
        <v>12.95</v>
      </c>
      <c r="L37" s="38">
        <v>30.33</v>
      </c>
      <c r="M37" s="38">
        <v>14</v>
      </c>
      <c r="N37" s="39">
        <f t="shared" si="1"/>
        <v>57.28</v>
      </c>
      <c r="O37" s="81" t="str">
        <f>IF(N37&gt;64,"N-Kader","R-Kader")</f>
        <v>R-Kader</v>
      </c>
      <c r="P37" s="118" t="s">
        <v>69</v>
      </c>
    </row>
    <row r="38" spans="1:16" ht="17" x14ac:dyDescent="0.2">
      <c r="A38" s="66" t="s">
        <v>100</v>
      </c>
      <c r="B38" s="67" t="s">
        <v>101</v>
      </c>
      <c r="C38" s="68" t="s">
        <v>26</v>
      </c>
      <c r="D38" s="68" t="s">
        <v>80</v>
      </c>
      <c r="E38" s="69">
        <v>2008</v>
      </c>
      <c r="F38" s="65">
        <f t="shared" si="5"/>
        <v>14</v>
      </c>
      <c r="G38" s="146"/>
      <c r="H38" s="70"/>
      <c r="I38" s="35" t="s">
        <v>20</v>
      </c>
      <c r="J38" s="36"/>
      <c r="K38" s="37">
        <v>11.6</v>
      </c>
      <c r="L38" s="38">
        <v>27.42</v>
      </c>
      <c r="M38" s="38">
        <v>17</v>
      </c>
      <c r="N38" s="39">
        <f t="shared" ref="N38:N67" si="6">SUM(K38:M38)</f>
        <v>56.02</v>
      </c>
      <c r="O38" s="81" t="str">
        <f>IF(N38&gt;64,"N-Kader","R-Kader")</f>
        <v>R-Kader</v>
      </c>
      <c r="P38" s="84"/>
    </row>
    <row r="39" spans="1:16" ht="17" x14ac:dyDescent="0.2">
      <c r="A39" s="66" t="s">
        <v>102</v>
      </c>
      <c r="B39" s="67" t="s">
        <v>103</v>
      </c>
      <c r="C39" s="68" t="s">
        <v>26</v>
      </c>
      <c r="D39" s="68" t="s">
        <v>80</v>
      </c>
      <c r="E39" s="69">
        <v>2008</v>
      </c>
      <c r="F39" s="65">
        <f t="shared" si="5"/>
        <v>14</v>
      </c>
      <c r="G39" s="146"/>
      <c r="H39" s="70"/>
      <c r="I39" s="35" t="s">
        <v>20</v>
      </c>
      <c r="J39" s="36"/>
      <c r="K39" s="37">
        <v>11.35</v>
      </c>
      <c r="L39" s="38">
        <v>26.17</v>
      </c>
      <c r="M39" s="38">
        <v>14</v>
      </c>
      <c r="N39" s="39">
        <f t="shared" si="6"/>
        <v>51.52</v>
      </c>
      <c r="O39" s="81" t="str">
        <f t="shared" ref="O39:O41" si="7">IF(N39&gt;64,"N-Kader","R-Kader")</f>
        <v>R-Kader</v>
      </c>
      <c r="P39" s="84"/>
    </row>
    <row r="40" spans="1:16" ht="17" x14ac:dyDescent="0.2">
      <c r="A40" s="66" t="s">
        <v>104</v>
      </c>
      <c r="B40" s="67" t="s">
        <v>105</v>
      </c>
      <c r="C40" s="68" t="s">
        <v>26</v>
      </c>
      <c r="D40" s="68" t="s">
        <v>80</v>
      </c>
      <c r="E40" s="69">
        <v>2008</v>
      </c>
      <c r="F40" s="65">
        <f t="shared" si="5"/>
        <v>14</v>
      </c>
      <c r="G40" s="146"/>
      <c r="H40" s="70"/>
      <c r="I40" s="35" t="s">
        <v>20</v>
      </c>
      <c r="J40" s="36"/>
      <c r="K40" s="37">
        <v>11.95</v>
      </c>
      <c r="L40" s="38">
        <v>24.33</v>
      </c>
      <c r="M40" s="38">
        <v>17</v>
      </c>
      <c r="N40" s="39">
        <f t="shared" si="6"/>
        <v>53.28</v>
      </c>
      <c r="O40" s="81" t="str">
        <f t="shared" si="7"/>
        <v>R-Kader</v>
      </c>
      <c r="P40" s="84"/>
    </row>
    <row r="41" spans="1:16" ht="17" x14ac:dyDescent="0.2">
      <c r="A41" s="66" t="s">
        <v>106</v>
      </c>
      <c r="B41" s="67" t="s">
        <v>107</v>
      </c>
      <c r="C41" s="68" t="s">
        <v>26</v>
      </c>
      <c r="D41" s="68" t="s">
        <v>80</v>
      </c>
      <c r="E41" s="69">
        <v>2008</v>
      </c>
      <c r="F41" s="65">
        <f t="shared" si="5"/>
        <v>14</v>
      </c>
      <c r="G41" s="146"/>
      <c r="H41" s="70"/>
      <c r="I41" s="35" t="s">
        <v>20</v>
      </c>
      <c r="J41" s="36"/>
      <c r="K41" s="37">
        <v>12</v>
      </c>
      <c r="L41" s="38">
        <v>25.58</v>
      </c>
      <c r="M41" s="38">
        <v>13</v>
      </c>
      <c r="N41" s="39">
        <f t="shared" si="6"/>
        <v>50.58</v>
      </c>
      <c r="O41" s="81" t="str">
        <f t="shared" si="7"/>
        <v>R-Kader</v>
      </c>
      <c r="P41" s="84"/>
    </row>
    <row r="42" spans="1:16" ht="18" thickBot="1" x14ac:dyDescent="0.25">
      <c r="A42" s="40" t="s">
        <v>108</v>
      </c>
      <c r="B42" s="41" t="s">
        <v>109</v>
      </c>
      <c r="C42" s="42" t="s">
        <v>26</v>
      </c>
      <c r="D42" s="42" t="s">
        <v>21</v>
      </c>
      <c r="E42" s="43">
        <v>2008</v>
      </c>
      <c r="F42" s="44">
        <f t="shared" si="5"/>
        <v>14</v>
      </c>
      <c r="G42" s="147"/>
      <c r="H42" s="45"/>
      <c r="I42" s="85" t="s">
        <v>20</v>
      </c>
      <c r="J42" s="47"/>
      <c r="K42" s="48">
        <v>12.8</v>
      </c>
      <c r="L42" s="49">
        <v>26.5</v>
      </c>
      <c r="M42" s="49">
        <v>11</v>
      </c>
      <c r="N42" s="50">
        <f t="shared" si="6"/>
        <v>50.3</v>
      </c>
      <c r="O42" s="86" t="s">
        <v>30</v>
      </c>
      <c r="P42" s="51"/>
    </row>
    <row r="43" spans="1:16" ht="17" customHeight="1" x14ac:dyDescent="0.2">
      <c r="A43" s="18" t="s">
        <v>110</v>
      </c>
      <c r="B43" s="62" t="s">
        <v>111</v>
      </c>
      <c r="C43" s="20" t="s">
        <v>18</v>
      </c>
      <c r="D43" s="20" t="s">
        <v>19</v>
      </c>
      <c r="E43" s="21">
        <v>2009</v>
      </c>
      <c r="F43" s="14">
        <f>2022-E43</f>
        <v>13</v>
      </c>
      <c r="G43" s="133" t="s">
        <v>112</v>
      </c>
      <c r="H43" s="53" t="s">
        <v>20</v>
      </c>
      <c r="I43" s="16"/>
      <c r="J43" s="17"/>
      <c r="K43" s="77">
        <v>13.7</v>
      </c>
      <c r="L43" s="78">
        <v>28.75</v>
      </c>
      <c r="M43" s="78">
        <v>47</v>
      </c>
      <c r="N43" s="79">
        <f t="shared" si="6"/>
        <v>89.45</v>
      </c>
      <c r="O43" s="80" t="str">
        <f>IF(N43&gt;64,"N-Kader","R-Kader")</f>
        <v>N-Kader</v>
      </c>
      <c r="P43" s="87"/>
    </row>
    <row r="44" spans="1:16" ht="17" customHeight="1" x14ac:dyDescent="0.2">
      <c r="A44" s="88" t="s">
        <v>113</v>
      </c>
      <c r="B44" s="89" t="s">
        <v>114</v>
      </c>
      <c r="C44" s="90" t="s">
        <v>18</v>
      </c>
      <c r="D44" s="90" t="s">
        <v>19</v>
      </c>
      <c r="E44" s="91">
        <v>2009</v>
      </c>
      <c r="F44" s="14">
        <f t="shared" ref="F44:F52" si="8">2022-E44</f>
        <v>13</v>
      </c>
      <c r="G44" s="134"/>
      <c r="H44" s="53"/>
      <c r="I44" s="54" t="s">
        <v>20</v>
      </c>
      <c r="J44" s="55"/>
      <c r="K44" s="56">
        <v>12</v>
      </c>
      <c r="L44" s="57">
        <v>17.5</v>
      </c>
      <c r="M44" s="57">
        <v>30</v>
      </c>
      <c r="N44" s="58">
        <f t="shared" si="6"/>
        <v>59.5</v>
      </c>
      <c r="O44" s="81" t="str">
        <f>IF(N44&gt;64,"N-Kader","R-Kader")</f>
        <v>R-Kader</v>
      </c>
      <c r="P44" s="119" t="s">
        <v>69</v>
      </c>
    </row>
    <row r="45" spans="1:16" ht="17" x14ac:dyDescent="0.2">
      <c r="A45" s="18" t="s">
        <v>115</v>
      </c>
      <c r="B45" s="62" t="s">
        <v>116</v>
      </c>
      <c r="C45" s="20" t="s">
        <v>18</v>
      </c>
      <c r="D45" s="20" t="s">
        <v>29</v>
      </c>
      <c r="E45" s="21">
        <v>2009</v>
      </c>
      <c r="F45" s="14">
        <f t="shared" si="8"/>
        <v>13</v>
      </c>
      <c r="G45" s="134"/>
      <c r="H45" s="22"/>
      <c r="I45" s="23"/>
      <c r="J45" s="24" t="s">
        <v>20</v>
      </c>
      <c r="K45" s="27">
        <v>10.8</v>
      </c>
      <c r="L45" s="28">
        <v>28.33</v>
      </c>
      <c r="M45" s="28">
        <v>9</v>
      </c>
      <c r="N45" s="29">
        <f>SUM(K45:M45)</f>
        <v>48.129999999999995</v>
      </c>
      <c r="O45" s="81"/>
      <c r="P45" s="25"/>
    </row>
    <row r="46" spans="1:16" ht="17" x14ac:dyDescent="0.2">
      <c r="A46" s="18" t="s">
        <v>117</v>
      </c>
      <c r="B46" s="62" t="s">
        <v>118</v>
      </c>
      <c r="C46" s="20" t="s">
        <v>18</v>
      </c>
      <c r="D46" s="20" t="s">
        <v>27</v>
      </c>
      <c r="E46" s="21">
        <v>2009</v>
      </c>
      <c r="F46" s="14">
        <f t="shared" si="8"/>
        <v>13</v>
      </c>
      <c r="G46" s="134"/>
      <c r="H46" s="22"/>
      <c r="I46" s="23"/>
      <c r="J46" s="24" t="s">
        <v>20</v>
      </c>
      <c r="K46" s="27">
        <v>9.65</v>
      </c>
      <c r="L46" s="28">
        <v>31</v>
      </c>
      <c r="M46" s="28">
        <v>1</v>
      </c>
      <c r="N46" s="29">
        <f t="shared" si="6"/>
        <v>41.65</v>
      </c>
      <c r="O46" s="81"/>
      <c r="P46" s="92" t="s">
        <v>168</v>
      </c>
    </row>
    <row r="47" spans="1:16" ht="17" x14ac:dyDescent="0.2">
      <c r="A47" s="18" t="s">
        <v>119</v>
      </c>
      <c r="B47" s="62" t="s">
        <v>120</v>
      </c>
      <c r="C47" s="20" t="s">
        <v>18</v>
      </c>
      <c r="D47" s="20" t="s">
        <v>29</v>
      </c>
      <c r="E47" s="21">
        <v>2009</v>
      </c>
      <c r="F47" s="14">
        <f t="shared" si="8"/>
        <v>13</v>
      </c>
      <c r="G47" s="134"/>
      <c r="H47" s="22"/>
      <c r="I47" s="23" t="s">
        <v>20</v>
      </c>
      <c r="J47" s="24"/>
      <c r="K47" s="27">
        <v>12.45</v>
      </c>
      <c r="L47" s="28">
        <v>29.58</v>
      </c>
      <c r="M47" s="28">
        <v>11</v>
      </c>
      <c r="N47" s="29">
        <f t="shared" si="6"/>
        <v>53.03</v>
      </c>
      <c r="O47" s="81" t="str">
        <f>IF(N47&gt;64,"N-Kader","R-Kader")</f>
        <v>R-Kader</v>
      </c>
      <c r="P47" s="25"/>
    </row>
    <row r="48" spans="1:16" ht="17" x14ac:dyDescent="0.2">
      <c r="A48" s="18" t="s">
        <v>121</v>
      </c>
      <c r="B48" s="62" t="s">
        <v>122</v>
      </c>
      <c r="C48" s="20" t="s">
        <v>18</v>
      </c>
      <c r="D48" s="20" t="s">
        <v>21</v>
      </c>
      <c r="E48" s="21">
        <v>2010</v>
      </c>
      <c r="F48" s="14">
        <f t="shared" si="8"/>
        <v>12</v>
      </c>
      <c r="G48" s="134"/>
      <c r="H48" s="22"/>
      <c r="I48" s="23" t="s">
        <v>20</v>
      </c>
      <c r="J48" s="24"/>
      <c r="K48" s="27">
        <v>12.7</v>
      </c>
      <c r="L48" s="28">
        <v>27.75</v>
      </c>
      <c r="M48" s="28">
        <v>22</v>
      </c>
      <c r="N48" s="29">
        <f t="shared" si="6"/>
        <v>62.45</v>
      </c>
      <c r="O48" s="81" t="str">
        <f>IF(N48&gt;64,"N-Kader","R-Kader")</f>
        <v>R-Kader</v>
      </c>
      <c r="P48" s="124" t="s">
        <v>69</v>
      </c>
    </row>
    <row r="49" spans="1:16" ht="17" x14ac:dyDescent="0.2">
      <c r="A49" s="18" t="s">
        <v>123</v>
      </c>
      <c r="B49" s="62" t="s">
        <v>124</v>
      </c>
      <c r="C49" s="20" t="s">
        <v>18</v>
      </c>
      <c r="D49" s="20" t="s">
        <v>19</v>
      </c>
      <c r="E49" s="21">
        <v>2010</v>
      </c>
      <c r="F49" s="14">
        <f t="shared" si="8"/>
        <v>12</v>
      </c>
      <c r="G49" s="134"/>
      <c r="H49" s="22"/>
      <c r="I49" s="23" t="s">
        <v>20</v>
      </c>
      <c r="J49" s="24"/>
      <c r="K49" s="27">
        <v>11.95</v>
      </c>
      <c r="L49" s="28">
        <v>21.58</v>
      </c>
      <c r="M49" s="28">
        <v>16</v>
      </c>
      <c r="N49" s="29">
        <f t="shared" si="6"/>
        <v>49.53</v>
      </c>
      <c r="O49" s="81" t="str">
        <f>IF(N49&gt;64,"N-Kader","R-Kader")</f>
        <v>R-Kader</v>
      </c>
      <c r="P49" s="25"/>
    </row>
    <row r="50" spans="1:16" ht="17" x14ac:dyDescent="0.2">
      <c r="A50" s="18" t="s">
        <v>165</v>
      </c>
      <c r="B50" s="62" t="s">
        <v>166</v>
      </c>
      <c r="C50" s="20" t="s">
        <v>18</v>
      </c>
      <c r="D50" s="20" t="s">
        <v>19</v>
      </c>
      <c r="E50" s="21">
        <v>2009</v>
      </c>
      <c r="F50" s="14">
        <f t="shared" si="8"/>
        <v>13</v>
      </c>
      <c r="G50" s="134"/>
      <c r="H50" s="22"/>
      <c r="I50" s="23" t="s">
        <v>20</v>
      </c>
      <c r="J50" s="24"/>
      <c r="K50" s="27">
        <v>11.85</v>
      </c>
      <c r="L50" s="28">
        <v>23.33</v>
      </c>
      <c r="M50" s="28">
        <v>17</v>
      </c>
      <c r="N50" s="29">
        <f t="shared" si="6"/>
        <v>52.18</v>
      </c>
      <c r="O50" s="81" t="s">
        <v>30</v>
      </c>
      <c r="P50" s="25"/>
    </row>
    <row r="51" spans="1:16" ht="17" x14ac:dyDescent="0.2">
      <c r="A51" s="18" t="s">
        <v>125</v>
      </c>
      <c r="B51" s="62" t="s">
        <v>126</v>
      </c>
      <c r="C51" s="20" t="s">
        <v>18</v>
      </c>
      <c r="D51" s="20" t="s">
        <v>127</v>
      </c>
      <c r="E51" s="21">
        <v>2010</v>
      </c>
      <c r="F51" s="14">
        <f t="shared" si="8"/>
        <v>12</v>
      </c>
      <c r="G51" s="134"/>
      <c r="H51" s="22"/>
      <c r="I51" s="23" t="s">
        <v>20</v>
      </c>
      <c r="J51" s="24"/>
      <c r="K51" s="27">
        <v>11</v>
      </c>
      <c r="L51" s="28">
        <v>25.5</v>
      </c>
      <c r="M51" s="28">
        <v>13</v>
      </c>
      <c r="N51" s="29">
        <f t="shared" si="6"/>
        <v>49.5</v>
      </c>
      <c r="O51" s="81" t="str">
        <f>IF(N51&gt;64,"N-Kader","R-Kader")</f>
        <v>R-Kader</v>
      </c>
      <c r="P51" s="25"/>
    </row>
    <row r="52" spans="1:16" ht="17" x14ac:dyDescent="0.2">
      <c r="A52" s="18" t="s">
        <v>128</v>
      </c>
      <c r="B52" s="62" t="s">
        <v>129</v>
      </c>
      <c r="C52" s="20" t="s">
        <v>18</v>
      </c>
      <c r="D52" s="20" t="s">
        <v>27</v>
      </c>
      <c r="E52" s="21">
        <v>2010</v>
      </c>
      <c r="F52" s="14">
        <f t="shared" si="8"/>
        <v>12</v>
      </c>
      <c r="G52" s="134"/>
      <c r="H52" s="22"/>
      <c r="I52" s="23"/>
      <c r="J52" s="24" t="s">
        <v>20</v>
      </c>
      <c r="K52" s="27">
        <v>9.3000000000000007</v>
      </c>
      <c r="L52" s="28">
        <v>30.67</v>
      </c>
      <c r="M52" s="28">
        <v>1</v>
      </c>
      <c r="N52" s="29">
        <f t="shared" si="6"/>
        <v>40.97</v>
      </c>
      <c r="O52" s="81"/>
      <c r="P52" s="92" t="s">
        <v>168</v>
      </c>
    </row>
    <row r="53" spans="1:16" ht="17" x14ac:dyDescent="0.2">
      <c r="A53" s="31" t="s">
        <v>130</v>
      </c>
      <c r="B53" s="64" t="s">
        <v>131</v>
      </c>
      <c r="C53" s="33" t="s">
        <v>26</v>
      </c>
      <c r="D53" s="33" t="s">
        <v>19</v>
      </c>
      <c r="E53" s="34">
        <v>2009</v>
      </c>
      <c r="F53" s="65">
        <f>2022-E53</f>
        <v>13</v>
      </c>
      <c r="G53" s="134"/>
      <c r="H53" s="70"/>
      <c r="I53" s="35" t="s">
        <v>20</v>
      </c>
      <c r="J53" s="36"/>
      <c r="K53" s="37">
        <v>13.3</v>
      </c>
      <c r="L53" s="38">
        <v>25.17</v>
      </c>
      <c r="M53" s="38">
        <v>21</v>
      </c>
      <c r="N53" s="39">
        <f t="shared" si="6"/>
        <v>59.47</v>
      </c>
      <c r="O53" s="81" t="str">
        <f>IF(N53&gt;64,"N-Kader","R-Kader")</f>
        <v>R-Kader</v>
      </c>
      <c r="P53" s="83"/>
    </row>
    <row r="54" spans="1:16" ht="17" x14ac:dyDescent="0.2">
      <c r="A54" s="93" t="s">
        <v>132</v>
      </c>
      <c r="B54" s="94" t="s">
        <v>133</v>
      </c>
      <c r="C54" s="95" t="s">
        <v>26</v>
      </c>
      <c r="D54" s="95" t="s">
        <v>19</v>
      </c>
      <c r="E54" s="96">
        <v>2009</v>
      </c>
      <c r="F54" s="65">
        <f t="shared" ref="F54:F60" si="9">2022-E54</f>
        <v>13</v>
      </c>
      <c r="G54" s="134"/>
      <c r="H54" s="70"/>
      <c r="I54" s="35" t="s">
        <v>20</v>
      </c>
      <c r="J54" s="36"/>
      <c r="K54" s="37">
        <v>12.65</v>
      </c>
      <c r="L54" s="38">
        <v>22.75</v>
      </c>
      <c r="M54" s="38">
        <v>22</v>
      </c>
      <c r="N54" s="39">
        <f t="shared" si="6"/>
        <v>57.4</v>
      </c>
      <c r="O54" s="81" t="str">
        <f>IF(N54&gt;64,"N-Kader","R-Kader")</f>
        <v>R-Kader</v>
      </c>
      <c r="P54" s="83"/>
    </row>
    <row r="55" spans="1:16" ht="17" x14ac:dyDescent="0.2">
      <c r="A55" s="93" t="s">
        <v>134</v>
      </c>
      <c r="B55" s="94" t="s">
        <v>135</v>
      </c>
      <c r="C55" s="95" t="s">
        <v>26</v>
      </c>
      <c r="D55" s="95" t="s">
        <v>29</v>
      </c>
      <c r="E55" s="96">
        <v>2009</v>
      </c>
      <c r="F55" s="65">
        <f t="shared" si="9"/>
        <v>13</v>
      </c>
      <c r="G55" s="134"/>
      <c r="H55" s="70"/>
      <c r="I55" s="35"/>
      <c r="J55" s="36" t="s">
        <v>20</v>
      </c>
      <c r="K55" s="37">
        <v>10.65</v>
      </c>
      <c r="L55" s="38">
        <v>27.33</v>
      </c>
      <c r="M55" s="38">
        <v>9</v>
      </c>
      <c r="N55" s="39">
        <f t="shared" si="6"/>
        <v>46.98</v>
      </c>
      <c r="O55" s="81"/>
      <c r="P55" s="97"/>
    </row>
    <row r="56" spans="1:16" ht="17" x14ac:dyDescent="0.2">
      <c r="A56" s="93" t="s">
        <v>136</v>
      </c>
      <c r="B56" s="94" t="s">
        <v>137</v>
      </c>
      <c r="C56" s="95" t="s">
        <v>26</v>
      </c>
      <c r="D56" s="95" t="s">
        <v>127</v>
      </c>
      <c r="E56" s="96">
        <v>2009</v>
      </c>
      <c r="F56" s="65">
        <f t="shared" si="9"/>
        <v>13</v>
      </c>
      <c r="G56" s="134"/>
      <c r="H56" s="70"/>
      <c r="I56" s="35" t="s">
        <v>20</v>
      </c>
      <c r="J56" s="36"/>
      <c r="K56" s="37">
        <v>11.3</v>
      </c>
      <c r="L56" s="38">
        <v>27.92</v>
      </c>
      <c r="M56" s="38">
        <v>10</v>
      </c>
      <c r="N56" s="39">
        <f t="shared" si="6"/>
        <v>49.22</v>
      </c>
      <c r="O56" s="81" t="s">
        <v>30</v>
      </c>
      <c r="P56" s="122" t="s">
        <v>138</v>
      </c>
    </row>
    <row r="57" spans="1:16" ht="17" x14ac:dyDescent="0.2">
      <c r="A57" s="31" t="s">
        <v>139</v>
      </c>
      <c r="B57" s="64" t="s">
        <v>140</v>
      </c>
      <c r="C57" s="33" t="s">
        <v>26</v>
      </c>
      <c r="D57" s="33" t="s">
        <v>21</v>
      </c>
      <c r="E57" s="34">
        <v>2010</v>
      </c>
      <c r="F57" s="65">
        <f t="shared" si="9"/>
        <v>12</v>
      </c>
      <c r="G57" s="134"/>
      <c r="H57" s="70"/>
      <c r="I57" s="35" t="s">
        <v>20</v>
      </c>
      <c r="J57" s="36"/>
      <c r="K57" s="37">
        <v>13.2</v>
      </c>
      <c r="L57" s="38">
        <v>28.92</v>
      </c>
      <c r="M57" s="38">
        <v>14</v>
      </c>
      <c r="N57" s="39">
        <f t="shared" si="6"/>
        <v>56.120000000000005</v>
      </c>
      <c r="O57" s="81" t="str">
        <f>IF(N57&gt;64,"N-Kader","R-Kader")</f>
        <v>R-Kader</v>
      </c>
      <c r="P57" s="97"/>
    </row>
    <row r="58" spans="1:16" ht="17" x14ac:dyDescent="0.2">
      <c r="A58" s="66" t="s">
        <v>100</v>
      </c>
      <c r="B58" s="67" t="s">
        <v>141</v>
      </c>
      <c r="C58" s="68" t="s">
        <v>26</v>
      </c>
      <c r="D58" s="68" t="s">
        <v>80</v>
      </c>
      <c r="E58" s="69">
        <v>2010</v>
      </c>
      <c r="F58" s="65">
        <f t="shared" si="9"/>
        <v>12</v>
      </c>
      <c r="G58" s="134"/>
      <c r="H58" s="70"/>
      <c r="I58" s="35" t="s">
        <v>20</v>
      </c>
      <c r="J58" s="36"/>
      <c r="K58" s="37">
        <v>12.3</v>
      </c>
      <c r="L58" s="38">
        <v>25.83</v>
      </c>
      <c r="M58" s="38">
        <v>18</v>
      </c>
      <c r="N58" s="39">
        <f t="shared" si="6"/>
        <v>56.129999999999995</v>
      </c>
      <c r="O58" s="81" t="str">
        <f>IF(N58&gt;64,"N-Kader","R-Kader")</f>
        <v>R-Kader</v>
      </c>
      <c r="P58" s="97"/>
    </row>
    <row r="59" spans="1:16" ht="17" x14ac:dyDescent="0.2">
      <c r="A59" s="31" t="s">
        <v>142</v>
      </c>
      <c r="B59" s="64" t="s">
        <v>143</v>
      </c>
      <c r="C59" s="33" t="s">
        <v>26</v>
      </c>
      <c r="D59" s="33" t="s">
        <v>27</v>
      </c>
      <c r="E59" s="34">
        <v>2010</v>
      </c>
      <c r="F59" s="65">
        <f t="shared" si="9"/>
        <v>12</v>
      </c>
      <c r="G59" s="134"/>
      <c r="H59" s="70"/>
      <c r="I59" s="35"/>
      <c r="J59" s="36" t="s">
        <v>20</v>
      </c>
      <c r="K59" s="37">
        <v>8.9</v>
      </c>
      <c r="L59" s="38">
        <v>29.08</v>
      </c>
      <c r="M59" s="38">
        <v>1</v>
      </c>
      <c r="N59" s="39">
        <f t="shared" si="6"/>
        <v>38.979999999999997</v>
      </c>
      <c r="O59" s="81"/>
      <c r="P59" s="92" t="s">
        <v>168</v>
      </c>
    </row>
    <row r="60" spans="1:16" ht="18" thickBot="1" x14ac:dyDescent="0.25">
      <c r="A60" s="66" t="s">
        <v>144</v>
      </c>
      <c r="B60" s="67" t="s">
        <v>145</v>
      </c>
      <c r="C60" s="68" t="s">
        <v>26</v>
      </c>
      <c r="D60" s="68" t="s">
        <v>27</v>
      </c>
      <c r="E60" s="69">
        <v>2010</v>
      </c>
      <c r="F60" s="44">
        <f t="shared" si="9"/>
        <v>12</v>
      </c>
      <c r="G60" s="135"/>
      <c r="H60" s="70"/>
      <c r="I60" s="35"/>
      <c r="J60" s="36" t="s">
        <v>20</v>
      </c>
      <c r="K60" s="37">
        <v>10.8</v>
      </c>
      <c r="L60" s="38">
        <v>33</v>
      </c>
      <c r="M60" s="38">
        <v>1</v>
      </c>
      <c r="N60" s="39">
        <f t="shared" si="6"/>
        <v>44.8</v>
      </c>
      <c r="O60" s="86"/>
      <c r="P60" s="92" t="s">
        <v>168</v>
      </c>
    </row>
    <row r="61" spans="1:16" ht="17" x14ac:dyDescent="0.2">
      <c r="A61" s="73" t="s">
        <v>146</v>
      </c>
      <c r="B61" s="98" t="s">
        <v>147</v>
      </c>
      <c r="C61" s="75" t="s">
        <v>18</v>
      </c>
      <c r="D61" s="75" t="s">
        <v>21</v>
      </c>
      <c r="E61" s="76">
        <v>2011</v>
      </c>
      <c r="F61" s="14">
        <f>2022-E61</f>
        <v>11</v>
      </c>
      <c r="G61" s="136" t="s">
        <v>148</v>
      </c>
      <c r="H61" s="15"/>
      <c r="I61" s="16" t="s">
        <v>20</v>
      </c>
      <c r="J61" s="17"/>
      <c r="K61" s="77">
        <v>12.5</v>
      </c>
      <c r="L61" s="78">
        <v>34.92</v>
      </c>
      <c r="M61" s="78">
        <v>30</v>
      </c>
      <c r="N61" s="79">
        <f t="shared" si="6"/>
        <v>77.42</v>
      </c>
      <c r="O61" s="99" t="s">
        <v>30</v>
      </c>
      <c r="P61" s="123" t="s">
        <v>167</v>
      </c>
    </row>
    <row r="62" spans="1:16" ht="17" x14ac:dyDescent="0.2">
      <c r="A62" s="18" t="s">
        <v>117</v>
      </c>
      <c r="B62" s="62" t="s">
        <v>23</v>
      </c>
      <c r="C62" s="20" t="s">
        <v>18</v>
      </c>
      <c r="D62" s="20" t="s">
        <v>27</v>
      </c>
      <c r="E62" s="21">
        <v>2011</v>
      </c>
      <c r="F62" s="14">
        <f t="shared" ref="F62:F65" si="10">2022-E62</f>
        <v>11</v>
      </c>
      <c r="G62" s="137"/>
      <c r="H62" s="22"/>
      <c r="I62" s="23"/>
      <c r="J62" s="24" t="s">
        <v>20</v>
      </c>
      <c r="K62" s="27">
        <v>9.6</v>
      </c>
      <c r="L62" s="28">
        <v>31.83</v>
      </c>
      <c r="M62" s="28">
        <v>1</v>
      </c>
      <c r="N62" s="29">
        <f t="shared" si="6"/>
        <v>42.43</v>
      </c>
      <c r="O62" s="81"/>
      <c r="P62" s="92" t="s">
        <v>168</v>
      </c>
    </row>
    <row r="63" spans="1:16" ht="17" x14ac:dyDescent="0.2">
      <c r="A63" s="18" t="s">
        <v>149</v>
      </c>
      <c r="B63" s="62" t="s">
        <v>150</v>
      </c>
      <c r="C63" s="20" t="s">
        <v>18</v>
      </c>
      <c r="D63" s="20" t="s">
        <v>21</v>
      </c>
      <c r="E63" s="21">
        <v>2011</v>
      </c>
      <c r="F63" s="14">
        <f t="shared" si="10"/>
        <v>11</v>
      </c>
      <c r="G63" s="137"/>
      <c r="H63" s="22"/>
      <c r="I63" s="23" t="s">
        <v>20</v>
      </c>
      <c r="J63" s="24"/>
      <c r="K63" s="27">
        <v>11.2</v>
      </c>
      <c r="L63" s="28">
        <v>30.17</v>
      </c>
      <c r="M63" s="28">
        <v>18</v>
      </c>
      <c r="N63" s="29">
        <f t="shared" si="6"/>
        <v>59.370000000000005</v>
      </c>
      <c r="O63" s="81" t="str">
        <f>IF(N63&gt;64,"N-Kader","R-Kader")</f>
        <v>R-Kader</v>
      </c>
      <c r="P63" s="25"/>
    </row>
    <row r="64" spans="1:16" ht="17" x14ac:dyDescent="0.2">
      <c r="A64" s="18" t="s">
        <v>151</v>
      </c>
      <c r="B64" s="62" t="s">
        <v>152</v>
      </c>
      <c r="C64" s="20" t="s">
        <v>18</v>
      </c>
      <c r="D64" s="20" t="s">
        <v>19</v>
      </c>
      <c r="E64" s="21">
        <v>2011</v>
      </c>
      <c r="F64" s="14">
        <f t="shared" si="10"/>
        <v>11</v>
      </c>
      <c r="G64" s="137"/>
      <c r="H64" s="22"/>
      <c r="I64" s="23" t="s">
        <v>20</v>
      </c>
      <c r="J64" s="24"/>
      <c r="K64" s="27">
        <v>11.65</v>
      </c>
      <c r="L64" s="28">
        <v>24.92</v>
      </c>
      <c r="M64" s="28">
        <v>17</v>
      </c>
      <c r="N64" s="29">
        <f t="shared" si="6"/>
        <v>53.57</v>
      </c>
      <c r="O64" s="81" t="str">
        <f>IF(N64&gt;64,"N-Kader","R-Kader")</f>
        <v>R-Kader</v>
      </c>
      <c r="P64" s="25"/>
    </row>
    <row r="65" spans="1:16" ht="17" x14ac:dyDescent="0.2">
      <c r="A65" s="18" t="s">
        <v>153</v>
      </c>
      <c r="B65" s="62" t="s">
        <v>154</v>
      </c>
      <c r="C65" s="20" t="s">
        <v>18</v>
      </c>
      <c r="D65" s="20" t="s">
        <v>127</v>
      </c>
      <c r="E65" s="21">
        <v>2011</v>
      </c>
      <c r="F65" s="14">
        <f t="shared" si="10"/>
        <v>11</v>
      </c>
      <c r="G65" s="137"/>
      <c r="H65" s="22"/>
      <c r="I65" s="23" t="s">
        <v>20</v>
      </c>
      <c r="J65" s="24"/>
      <c r="K65" s="27">
        <v>11.6</v>
      </c>
      <c r="L65" s="28">
        <v>25.75</v>
      </c>
      <c r="M65" s="28">
        <v>20</v>
      </c>
      <c r="N65" s="29">
        <f t="shared" si="6"/>
        <v>57.35</v>
      </c>
      <c r="O65" s="81" t="str">
        <f>IF(N65&gt;64,"N-Kader","R-Kader")</f>
        <v>R-Kader</v>
      </c>
      <c r="P65" s="25"/>
    </row>
    <row r="66" spans="1:16" ht="17" x14ac:dyDescent="0.2">
      <c r="A66" s="88" t="s">
        <v>156</v>
      </c>
      <c r="B66" s="89" t="s">
        <v>25</v>
      </c>
      <c r="C66" s="90" t="s">
        <v>18</v>
      </c>
      <c r="D66" s="90" t="s">
        <v>127</v>
      </c>
      <c r="E66" s="91">
        <v>2012</v>
      </c>
      <c r="F66" s="14">
        <f>2022-E66</f>
        <v>10</v>
      </c>
      <c r="G66" s="137"/>
      <c r="H66" s="22"/>
      <c r="I66" s="23" t="s">
        <v>20</v>
      </c>
      <c r="J66" s="24"/>
      <c r="K66" s="27">
        <v>11.3</v>
      </c>
      <c r="L66" s="28">
        <v>32.67</v>
      </c>
      <c r="M66" s="28">
        <v>16</v>
      </c>
      <c r="N66" s="29">
        <f t="shared" ref="N66" si="11">SUM(K66:M66)</f>
        <v>59.97</v>
      </c>
      <c r="O66" s="81" t="str">
        <f>IF(N66&gt;64,"N-Kader","R-Kader")</f>
        <v>R-Kader</v>
      </c>
      <c r="P66" s="25"/>
    </row>
    <row r="67" spans="1:16" ht="18" thickBot="1" x14ac:dyDescent="0.25">
      <c r="A67" s="40" t="s">
        <v>155</v>
      </c>
      <c r="B67" s="41" t="s">
        <v>99</v>
      </c>
      <c r="C67" s="42" t="s">
        <v>26</v>
      </c>
      <c r="D67" s="42" t="s">
        <v>127</v>
      </c>
      <c r="E67" s="43">
        <v>2012</v>
      </c>
      <c r="F67" s="115">
        <f>2022-E67</f>
        <v>10</v>
      </c>
      <c r="G67" s="137"/>
      <c r="H67" s="22"/>
      <c r="I67" s="23" t="s">
        <v>20</v>
      </c>
      <c r="J67" s="24"/>
      <c r="K67" s="27">
        <v>12.6</v>
      </c>
      <c r="L67" s="28">
        <v>30.5</v>
      </c>
      <c r="M67" s="28">
        <v>13</v>
      </c>
      <c r="N67" s="29">
        <f t="shared" si="6"/>
        <v>56.1</v>
      </c>
      <c r="O67" s="81" t="str">
        <f>IF(N67&gt;64,"N-Kader","R-Kader")</f>
        <v>R-Kader</v>
      </c>
      <c r="P67" s="25"/>
    </row>
    <row r="68" spans="1:16" ht="17" thickBot="1" x14ac:dyDescent="0.25">
      <c r="A68" s="100"/>
      <c r="C68" s="101"/>
      <c r="D68" s="101"/>
      <c r="E68" s="101"/>
      <c r="F68" s="101"/>
      <c r="G68" s="102"/>
      <c r="H68" s="103">
        <f>COUNTA(H6:H67)</f>
        <v>13</v>
      </c>
      <c r="I68" s="104">
        <f>COUNTA(I6:I67)</f>
        <v>40</v>
      </c>
      <c r="J68" s="113">
        <f>COUNTA(J6:J67)</f>
        <v>9</v>
      </c>
      <c r="K68" s="148" t="s">
        <v>163</v>
      </c>
      <c r="L68" s="125" t="s">
        <v>162</v>
      </c>
      <c r="M68" s="125" t="s">
        <v>164</v>
      </c>
      <c r="N68" s="128"/>
      <c r="O68" s="129"/>
      <c r="P68" s="105"/>
    </row>
    <row r="69" spans="1:16" x14ac:dyDescent="0.2">
      <c r="A69" s="106" t="s">
        <v>157</v>
      </c>
      <c r="B69" s="120" t="s">
        <v>158</v>
      </c>
      <c r="C69" s="120"/>
      <c r="D69" s="120"/>
      <c r="E69" s="120"/>
      <c r="F69" s="120"/>
      <c r="G69" s="120"/>
      <c r="H69" s="120"/>
      <c r="K69" s="149"/>
      <c r="L69" s="126"/>
      <c r="M69" s="126"/>
    </row>
    <row r="70" spans="1:16" ht="86" customHeight="1" thickBot="1" x14ac:dyDescent="0.25">
      <c r="A70" s="100"/>
      <c r="C70" s="101"/>
      <c r="D70" s="101"/>
      <c r="E70" s="101"/>
      <c r="F70" s="101"/>
      <c r="K70" s="150"/>
      <c r="L70" s="127"/>
      <c r="M70" s="127"/>
    </row>
    <row r="71" spans="1:16" x14ac:dyDescent="0.2">
      <c r="A71" s="107" t="s">
        <v>159</v>
      </c>
      <c r="B71" s="108" t="s">
        <v>160</v>
      </c>
      <c r="C71" s="109" t="s">
        <v>161</v>
      </c>
      <c r="D71" s="101"/>
      <c r="E71" s="101"/>
      <c r="F71" s="101"/>
    </row>
    <row r="72" spans="1:16" x14ac:dyDescent="0.2">
      <c r="A72" s="110" t="s">
        <v>0</v>
      </c>
      <c r="B72" s="110">
        <v>10</v>
      </c>
      <c r="C72" s="110">
        <v>3</v>
      </c>
      <c r="D72" s="121"/>
      <c r="E72" s="121"/>
      <c r="F72" s="121"/>
      <c r="G72" s="121"/>
    </row>
    <row r="73" spans="1:16" x14ac:dyDescent="0.2">
      <c r="A73" s="111" t="s">
        <v>30</v>
      </c>
      <c r="B73" s="111">
        <v>17</v>
      </c>
      <c r="C73" s="111">
        <v>22</v>
      </c>
    </row>
    <row r="74" spans="1:16" x14ac:dyDescent="0.2">
      <c r="E74" s="1"/>
      <c r="F74" s="1"/>
      <c r="G74" s="1"/>
      <c r="H74" s="1"/>
    </row>
    <row r="85" spans="2:2" ht="17" customHeight="1" x14ac:dyDescent="0.4">
      <c r="B85" s="112"/>
    </row>
  </sheetData>
  <sheetProtection algorithmName="SHA-512" hashValue="Z52Aw7LuI6cUlYSFAeONVsB/Swq/vh9jXDV/n/I9VBl4DbU596c4iNhrGh72cPfhH342YFF/A/HNmJ/G9pxNvA==" saltValue="3CUcuZ1yLMNSitsaTyvP0g==" spinCount="100000" sheet="1" objects="1" scenarios="1"/>
  <mergeCells count="17">
    <mergeCell ref="E4:E5"/>
    <mergeCell ref="M68:M70"/>
    <mergeCell ref="N68:O68"/>
    <mergeCell ref="A2:P2"/>
    <mergeCell ref="G43:G60"/>
    <mergeCell ref="G61:G67"/>
    <mergeCell ref="G4:G5"/>
    <mergeCell ref="H4:J4"/>
    <mergeCell ref="N4:N5"/>
    <mergeCell ref="G7:G17"/>
    <mergeCell ref="G18:G42"/>
    <mergeCell ref="K68:K70"/>
    <mergeCell ref="L68:L70"/>
    <mergeCell ref="A4:A5"/>
    <mergeCell ref="B4:B5"/>
    <mergeCell ref="C4:C5"/>
    <mergeCell ref="D4:D5"/>
  </mergeCells>
  <conditionalFormatting sqref="N6:N67">
    <cfRule type="colorScale" priority="3">
      <colorScale>
        <cfvo type="min"/>
        <cfvo type="percentile" val="50"/>
        <cfvo type="max"/>
        <color theme="5" tint="0.59999389629810485"/>
        <color theme="7" tint="0.59999389629810485"/>
        <color theme="9" tint="0.59999389629810485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Gildemeister</dc:creator>
  <cp:lastModifiedBy>Microsoft Office User</cp:lastModifiedBy>
  <dcterms:created xsi:type="dcterms:W3CDTF">2021-12-06T11:57:50Z</dcterms:created>
  <dcterms:modified xsi:type="dcterms:W3CDTF">2022-02-02T10:58:05Z</dcterms:modified>
</cp:coreProperties>
</file>