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Diving/Freigegebene Dokumente/1_Leistungssport/8_PISTE-Test/PISTE-TEST_2024/"/>
    </mc:Choice>
  </mc:AlternateContent>
  <xr:revisionPtr revIDLastSave="2" documentId="13_ncr:1_{6ADDED1A-988A-F14E-ABBC-631F8127E257}" xr6:coauthVersionLast="47" xr6:coauthVersionMax="47" xr10:uidLastSave="{E36A5478-D0CE-496A-91C9-480043F8244F}"/>
  <bookViews>
    <workbookView xWindow="28680" yWindow="-120" windowWidth="29040" windowHeight="15840" activeTab="1" xr2:uid="{06040033-EDD6-254C-A869-36DC24F36E73}"/>
  </bookViews>
  <sheets>
    <sheet name="REF 2024" sheetId="1" r:id="rId1"/>
    <sheet name="T1" sheetId="9" r:id="rId2"/>
    <sheet name="T2" sheetId="8" r:id="rId3"/>
    <sheet name="T3" sheetId="5" r:id="rId4"/>
    <sheet name="T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4" i="6" l="1"/>
  <c r="BJ5" i="6"/>
  <c r="BJ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" i="6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3" i="5"/>
  <c r="BJ4" i="8"/>
  <c r="BJ5" i="8"/>
  <c r="BJ6" i="8"/>
  <c r="BJ7" i="8"/>
  <c r="BJ8" i="8"/>
  <c r="BJ9" i="8"/>
  <c r="BJ10" i="8"/>
  <c r="BJ11" i="8"/>
  <c r="BJ12" i="8"/>
  <c r="BJ13" i="8"/>
  <c r="BJ14" i="8"/>
  <c r="BJ15" i="8"/>
  <c r="BJ16" i="8"/>
  <c r="BJ3" i="8"/>
  <c r="AT4" i="9"/>
  <c r="AT5" i="9"/>
  <c r="AT6" i="9"/>
  <c r="AT7" i="9"/>
  <c r="AT8" i="9"/>
  <c r="AT9" i="9"/>
  <c r="AT10" i="9"/>
  <c r="AT11" i="9"/>
  <c r="AT12" i="9"/>
  <c r="AT3" i="9"/>
  <c r="N11" i="6" l="1"/>
  <c r="U11" i="6"/>
  <c r="AE11" i="6"/>
  <c r="AO11" i="6"/>
  <c r="AY11" i="6"/>
  <c r="BI11" i="6"/>
  <c r="N12" i="6"/>
  <c r="U12" i="6"/>
  <c r="AE12" i="6"/>
  <c r="AO12" i="6"/>
  <c r="AY12" i="6"/>
  <c r="BI12" i="6"/>
  <c r="N13" i="6"/>
  <c r="U13" i="6"/>
  <c r="AE13" i="6"/>
  <c r="AO13" i="6"/>
  <c r="AY13" i="6"/>
  <c r="BI13" i="6"/>
  <c r="N14" i="6"/>
  <c r="U14" i="6"/>
  <c r="AE14" i="6"/>
  <c r="AO14" i="6"/>
  <c r="AY14" i="6"/>
  <c r="BI14" i="6"/>
  <c r="N15" i="6"/>
  <c r="U15" i="6"/>
  <c r="AE15" i="6"/>
  <c r="AO15" i="6"/>
  <c r="AY15" i="6"/>
  <c r="BI15" i="6"/>
  <c r="N16" i="6"/>
  <c r="U16" i="6"/>
  <c r="AE16" i="6"/>
  <c r="AO16" i="6"/>
  <c r="AY16" i="6"/>
  <c r="BI16" i="6"/>
  <c r="N17" i="6"/>
  <c r="U17" i="6"/>
  <c r="AE17" i="6"/>
  <c r="AO17" i="6"/>
  <c r="AY17" i="6"/>
  <c r="BI17" i="6"/>
  <c r="N18" i="6"/>
  <c r="U18" i="6"/>
  <c r="AE18" i="6"/>
  <c r="AO18" i="6"/>
  <c r="AY18" i="6"/>
  <c r="BI18" i="6"/>
  <c r="N19" i="6"/>
  <c r="U19" i="6"/>
  <c r="AE19" i="6"/>
  <c r="AO19" i="6"/>
  <c r="AY19" i="6"/>
  <c r="BI19" i="6"/>
  <c r="N20" i="6"/>
  <c r="U20" i="6"/>
  <c r="AE20" i="6"/>
  <c r="AO20" i="6"/>
  <c r="AY20" i="6"/>
  <c r="BI20" i="6"/>
  <c r="N21" i="6"/>
  <c r="U21" i="6"/>
  <c r="AE21" i="6"/>
  <c r="AO21" i="6"/>
  <c r="AY21" i="6"/>
  <c r="BI21" i="6"/>
  <c r="N22" i="6"/>
  <c r="U22" i="6"/>
  <c r="AE22" i="6"/>
  <c r="AO22" i="6"/>
  <c r="AY22" i="6"/>
  <c r="BI22" i="6"/>
  <c r="N23" i="6"/>
  <c r="U23" i="6"/>
  <c r="AE23" i="6"/>
  <c r="AO23" i="6"/>
  <c r="AY23" i="6"/>
  <c r="BI23" i="6"/>
  <c r="N24" i="6"/>
  <c r="U24" i="6"/>
  <c r="AE24" i="6"/>
  <c r="AO24" i="6"/>
  <c r="AY24" i="6"/>
  <c r="BI24" i="6"/>
  <c r="N25" i="6"/>
  <c r="U25" i="6"/>
  <c r="AE25" i="6"/>
  <c r="AO25" i="6"/>
  <c r="AY25" i="6"/>
  <c r="BI25" i="6"/>
  <c r="N26" i="6"/>
  <c r="U26" i="6"/>
  <c r="AE26" i="6"/>
  <c r="AO26" i="6"/>
  <c r="AY26" i="6"/>
  <c r="BI26" i="6"/>
  <c r="N27" i="6"/>
  <c r="U27" i="6"/>
  <c r="AE27" i="6"/>
  <c r="AO27" i="6"/>
  <c r="AY27" i="6"/>
  <c r="BI27" i="6"/>
  <c r="N28" i="6"/>
  <c r="U28" i="6"/>
  <c r="AE28" i="6"/>
  <c r="AO28" i="6"/>
  <c r="AY28" i="6"/>
  <c r="BI28" i="6"/>
  <c r="N29" i="6"/>
  <c r="U29" i="6"/>
  <c r="AE29" i="6"/>
  <c r="AO29" i="6"/>
  <c r="AY29" i="6"/>
  <c r="BI29" i="6"/>
  <c r="N11" i="5"/>
  <c r="U11" i="5"/>
  <c r="AE11" i="5"/>
  <c r="AO11" i="5"/>
  <c r="AY11" i="5"/>
  <c r="BI11" i="5"/>
  <c r="N12" i="5"/>
  <c r="U12" i="5"/>
  <c r="AE12" i="5"/>
  <c r="AO12" i="5"/>
  <c r="AY12" i="5"/>
  <c r="BI12" i="5"/>
  <c r="BI35" i="6"/>
  <c r="AY35" i="6"/>
  <c r="AO35" i="6"/>
  <c r="AE35" i="6"/>
  <c r="U35" i="6"/>
  <c r="N35" i="6"/>
  <c r="BI34" i="6"/>
  <c r="AY34" i="6"/>
  <c r="AO34" i="6"/>
  <c r="AE34" i="6"/>
  <c r="U34" i="6"/>
  <c r="N34" i="6"/>
  <c r="BI33" i="6"/>
  <c r="AY33" i="6"/>
  <c r="AO33" i="6"/>
  <c r="AE33" i="6"/>
  <c r="U33" i="6"/>
  <c r="N33" i="6"/>
  <c r="BI32" i="6"/>
  <c r="AY32" i="6"/>
  <c r="AO32" i="6"/>
  <c r="AE32" i="6"/>
  <c r="U32" i="6"/>
  <c r="N32" i="6"/>
  <c r="BI31" i="6"/>
  <c r="AY31" i="6"/>
  <c r="AO31" i="6"/>
  <c r="AE31" i="6"/>
  <c r="U31" i="6"/>
  <c r="N31" i="6"/>
  <c r="BI30" i="6"/>
  <c r="AY30" i="6"/>
  <c r="AO30" i="6"/>
  <c r="AE30" i="6"/>
  <c r="U30" i="6"/>
  <c r="N30" i="6"/>
  <c r="BI10" i="6"/>
  <c r="AY10" i="6"/>
  <c r="AO10" i="6"/>
  <c r="AE10" i="6"/>
  <c r="U10" i="6"/>
  <c r="N10" i="6"/>
  <c r="BI9" i="6"/>
  <c r="AY9" i="6"/>
  <c r="AO9" i="6"/>
  <c r="AE9" i="6"/>
  <c r="U9" i="6"/>
  <c r="N9" i="6"/>
  <c r="BI8" i="6"/>
  <c r="AY8" i="6"/>
  <c r="AO8" i="6"/>
  <c r="AE8" i="6"/>
  <c r="U8" i="6"/>
  <c r="N8" i="6"/>
  <c r="BI7" i="6"/>
  <c r="AY7" i="6"/>
  <c r="AO7" i="6"/>
  <c r="AE7" i="6"/>
  <c r="U7" i="6"/>
  <c r="N7" i="6"/>
  <c r="BI6" i="6"/>
  <c r="AY6" i="6"/>
  <c r="AO6" i="6"/>
  <c r="AE6" i="6"/>
  <c r="U6" i="6"/>
  <c r="N6" i="6"/>
  <c r="BI5" i="6"/>
  <c r="AY5" i="6"/>
  <c r="AO5" i="6"/>
  <c r="AE5" i="6"/>
  <c r="U5" i="6"/>
  <c r="N5" i="6"/>
  <c r="BI4" i="6"/>
  <c r="AY4" i="6"/>
  <c r="AO4" i="6"/>
  <c r="AE4" i="6"/>
  <c r="U4" i="6"/>
  <c r="N4" i="6"/>
  <c r="BI3" i="6"/>
  <c r="AY3" i="6"/>
  <c r="AO3" i="6"/>
  <c r="AE3" i="6"/>
  <c r="U3" i="6"/>
  <c r="N3" i="6"/>
  <c r="BI18" i="5"/>
  <c r="AY18" i="5"/>
  <c r="AO18" i="5"/>
  <c r="AE18" i="5"/>
  <c r="U18" i="5"/>
  <c r="N18" i="5"/>
  <c r="BI17" i="5"/>
  <c r="AY17" i="5"/>
  <c r="AO17" i="5"/>
  <c r="AE17" i="5"/>
  <c r="U17" i="5"/>
  <c r="N17" i="5"/>
  <c r="BI16" i="5"/>
  <c r="AY16" i="5"/>
  <c r="AO16" i="5"/>
  <c r="AE16" i="5"/>
  <c r="U16" i="5"/>
  <c r="N16" i="5"/>
  <c r="BI15" i="5"/>
  <c r="AY15" i="5"/>
  <c r="AO15" i="5"/>
  <c r="AE15" i="5"/>
  <c r="U15" i="5"/>
  <c r="N15" i="5"/>
  <c r="BI14" i="5"/>
  <c r="AY14" i="5"/>
  <c r="AO14" i="5"/>
  <c r="AE14" i="5"/>
  <c r="U14" i="5"/>
  <c r="N14" i="5"/>
  <c r="BI13" i="5"/>
  <c r="AY13" i="5"/>
  <c r="AO13" i="5"/>
  <c r="AE13" i="5"/>
  <c r="U13" i="5"/>
  <c r="N13" i="5"/>
  <c r="BI10" i="5"/>
  <c r="AY10" i="5"/>
  <c r="AO10" i="5"/>
  <c r="AE10" i="5"/>
  <c r="U10" i="5"/>
  <c r="N10" i="5"/>
  <c r="BI9" i="5"/>
  <c r="AY9" i="5"/>
  <c r="AO9" i="5"/>
  <c r="AE9" i="5"/>
  <c r="U9" i="5"/>
  <c r="N9" i="5"/>
  <c r="BI8" i="5"/>
  <c r="AY8" i="5"/>
  <c r="AO8" i="5"/>
  <c r="AE8" i="5"/>
  <c r="U8" i="5"/>
  <c r="N8" i="5"/>
  <c r="BI7" i="5"/>
  <c r="AY7" i="5"/>
  <c r="AO7" i="5"/>
  <c r="AE7" i="5"/>
  <c r="U7" i="5"/>
  <c r="N7" i="5"/>
  <c r="BI6" i="5"/>
  <c r="AY6" i="5"/>
  <c r="AO6" i="5"/>
  <c r="AE6" i="5"/>
  <c r="U6" i="5"/>
  <c r="N6" i="5"/>
  <c r="BI5" i="5"/>
  <c r="AY5" i="5"/>
  <c r="AO5" i="5"/>
  <c r="AE5" i="5"/>
  <c r="U5" i="5"/>
  <c r="N5" i="5"/>
  <c r="BI4" i="5"/>
  <c r="AY4" i="5"/>
  <c r="AO4" i="5"/>
  <c r="AE4" i="5"/>
  <c r="U4" i="5"/>
  <c r="N4" i="5"/>
  <c r="BI3" i="5"/>
  <c r="AY3" i="5"/>
  <c r="AO3" i="5"/>
  <c r="AE3" i="5"/>
  <c r="U3" i="5"/>
  <c r="N3" i="5"/>
  <c r="BI4" i="8"/>
  <c r="BI5" i="8"/>
  <c r="BI6" i="8"/>
  <c r="BI7" i="8"/>
  <c r="BI8" i="8"/>
  <c r="BI9" i="8"/>
  <c r="BI10" i="8"/>
  <c r="BI11" i="8"/>
  <c r="BI12" i="8"/>
  <c r="BI13" i="8"/>
  <c r="BI14" i="8"/>
  <c r="BI15" i="8"/>
  <c r="BI16" i="8"/>
  <c r="AY4" i="8"/>
  <c r="AY5" i="8"/>
  <c r="AY6" i="8"/>
  <c r="AY7" i="8"/>
  <c r="AY8" i="8"/>
  <c r="AY9" i="8"/>
  <c r="AY10" i="8"/>
  <c r="AY11" i="8"/>
  <c r="AY12" i="8"/>
  <c r="AY13" i="8"/>
  <c r="AY14" i="8"/>
  <c r="AY15" i="8"/>
  <c r="AY16" i="8"/>
  <c r="AO4" i="8"/>
  <c r="AO5" i="8"/>
  <c r="AO6" i="8"/>
  <c r="AO7" i="8"/>
  <c r="AO8" i="8"/>
  <c r="AO9" i="8"/>
  <c r="AO10" i="8"/>
  <c r="AO11" i="8"/>
  <c r="AO12" i="8"/>
  <c r="AO13" i="8"/>
  <c r="AO14" i="8"/>
  <c r="AO15" i="8"/>
  <c r="AO16" i="8"/>
  <c r="AO3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AL3" i="9"/>
  <c r="AE4" i="9"/>
  <c r="AE5" i="9"/>
  <c r="AE6" i="9"/>
  <c r="AE7" i="9"/>
  <c r="AE8" i="9"/>
  <c r="AE9" i="9"/>
  <c r="AE10" i="9"/>
  <c r="AE11" i="9"/>
  <c r="AE12" i="9"/>
  <c r="AE3" i="9"/>
  <c r="L3" i="9"/>
  <c r="Q3" i="9"/>
  <c r="X3" i="9"/>
  <c r="Q12" i="9"/>
  <c r="Q11" i="9"/>
  <c r="Q10" i="9"/>
  <c r="Q9" i="9"/>
  <c r="Q8" i="9"/>
  <c r="Q7" i="9"/>
  <c r="Q6" i="9"/>
  <c r="Q5" i="9"/>
  <c r="Q4" i="9"/>
  <c r="J63" i="1"/>
  <c r="I63" i="1"/>
  <c r="J62" i="1"/>
  <c r="I62" i="1"/>
  <c r="F62" i="1"/>
  <c r="E62" i="1"/>
  <c r="D62" i="1"/>
  <c r="C62" i="1"/>
  <c r="J61" i="1"/>
  <c r="I61" i="1"/>
  <c r="F61" i="1"/>
  <c r="E61" i="1"/>
  <c r="D61" i="1"/>
  <c r="C61" i="1"/>
  <c r="L25" i="1"/>
  <c r="J25" i="1"/>
  <c r="H25" i="1"/>
  <c r="G25" i="1"/>
  <c r="F25" i="1"/>
  <c r="L23" i="1"/>
  <c r="J23" i="1"/>
  <c r="H23" i="1"/>
  <c r="G23" i="1"/>
  <c r="F23" i="1"/>
  <c r="E23" i="1" s="1"/>
  <c r="D23" i="1" s="1"/>
  <c r="C23" i="1" s="1"/>
  <c r="L21" i="1"/>
  <c r="J21" i="1"/>
  <c r="H21" i="1"/>
  <c r="G21" i="1"/>
  <c r="F21" i="1"/>
  <c r="E21" i="1" s="1"/>
  <c r="D21" i="1" s="1"/>
  <c r="C21" i="1" s="1"/>
  <c r="L10" i="1"/>
  <c r="J10" i="1"/>
  <c r="H10" i="1"/>
  <c r="G10" i="1"/>
  <c r="F10" i="1"/>
  <c r="L8" i="1"/>
  <c r="J8" i="1"/>
  <c r="H8" i="1"/>
  <c r="G8" i="1"/>
  <c r="F8" i="1"/>
  <c r="E8" i="1"/>
  <c r="D8" i="1"/>
  <c r="C8" i="1"/>
  <c r="L6" i="1"/>
  <c r="J6" i="1"/>
  <c r="H6" i="1"/>
  <c r="G6" i="1"/>
  <c r="F6" i="1"/>
  <c r="E6" i="1"/>
  <c r="D6" i="1"/>
  <c r="C6" i="1"/>
  <c r="AE14" i="8" l="1"/>
  <c r="N14" i="8"/>
  <c r="AE15" i="8"/>
  <c r="N15" i="8"/>
  <c r="AE16" i="8"/>
  <c r="N16" i="8"/>
  <c r="AE9" i="8" l="1"/>
  <c r="N9" i="8"/>
  <c r="AE8" i="8" l="1"/>
  <c r="N8" i="8"/>
  <c r="AE11" i="8" l="1"/>
  <c r="N11" i="8"/>
  <c r="AE10" i="8"/>
  <c r="N10" i="8"/>
  <c r="AE13" i="8"/>
  <c r="N13" i="8"/>
  <c r="AE12" i="8"/>
  <c r="N12" i="8"/>
  <c r="AE6" i="8"/>
  <c r="N6" i="8"/>
  <c r="BI3" i="8"/>
  <c r="AY3" i="8"/>
  <c r="AE3" i="8"/>
  <c r="N3" i="8"/>
  <c r="AS4" i="9" l="1"/>
  <c r="AS5" i="9"/>
  <c r="AS6" i="9"/>
  <c r="AS7" i="9"/>
  <c r="AS8" i="9"/>
  <c r="AS9" i="9"/>
  <c r="AS10" i="9"/>
  <c r="AS11" i="9"/>
  <c r="AS12" i="9"/>
  <c r="AS3" i="9"/>
  <c r="AL4" i="9"/>
  <c r="AL5" i="9"/>
  <c r="AL6" i="9"/>
  <c r="AL7" i="9"/>
  <c r="AL8" i="9"/>
  <c r="AL9" i="9"/>
  <c r="AL10" i="9"/>
  <c r="AL11" i="9"/>
  <c r="AL12" i="9"/>
  <c r="X4" i="9"/>
  <c r="X5" i="9"/>
  <c r="X6" i="9"/>
  <c r="X7" i="9"/>
  <c r="X8" i="9"/>
  <c r="X9" i="9"/>
  <c r="X10" i="9"/>
  <c r="X11" i="9"/>
  <c r="X12" i="9"/>
  <c r="L4" i="9"/>
  <c r="L5" i="9"/>
  <c r="L6" i="9"/>
  <c r="L7" i="9"/>
  <c r="L8" i="9"/>
  <c r="L9" i="9"/>
  <c r="L10" i="9"/>
  <c r="L11" i="9"/>
  <c r="L12" i="9"/>
  <c r="N7" i="8" l="1"/>
  <c r="N5" i="8"/>
  <c r="N4" i="8"/>
  <c r="AE7" i="8" l="1"/>
  <c r="AE5" i="8"/>
  <c r="AE4" i="8"/>
</calcChain>
</file>

<file path=xl/sharedStrings.xml><?xml version="1.0" encoding="utf-8"?>
<sst xmlns="http://schemas.openxmlformats.org/spreadsheetml/2006/main" count="843" uniqueCount="245">
  <si>
    <t>1m</t>
  </si>
  <si>
    <t>3m</t>
  </si>
  <si>
    <t>Plateforme</t>
  </si>
  <si>
    <t>M</t>
  </si>
  <si>
    <t>F</t>
  </si>
  <si>
    <t>D 6 Plongeons</t>
  </si>
  <si>
    <t>C 7 ou 8 Plongeons</t>
  </si>
  <si>
    <t>B 8 ou 9 Plongeons</t>
  </si>
  <si>
    <t>A 9 ou 10 plongeons</t>
  </si>
  <si>
    <t>Juniors D</t>
  </si>
  <si>
    <t>Juniors C</t>
  </si>
  <si>
    <t>Juniors B</t>
  </si>
  <si>
    <t>Juniors A</t>
  </si>
  <si>
    <t>Âge (ans)</t>
  </si>
  <si>
    <t>Sexe</t>
  </si>
  <si>
    <t>Catégorie</t>
  </si>
  <si>
    <t>Xavier</t>
  </si>
  <si>
    <t>Lucie</t>
  </si>
  <si>
    <t>Agathe</t>
  </si>
  <si>
    <t>Edoardo</t>
  </si>
  <si>
    <t>Laetitia</t>
  </si>
  <si>
    <t>Matilda</t>
  </si>
  <si>
    <t>Janis</t>
  </si>
  <si>
    <t>Savanna</t>
  </si>
  <si>
    <t>Fabian</t>
  </si>
  <si>
    <t>Carolina</t>
  </si>
  <si>
    <t>Juri</t>
  </si>
  <si>
    <t>Aurélien</t>
  </si>
  <si>
    <t>Erik</t>
  </si>
  <si>
    <t>Nico</t>
  </si>
  <si>
    <t>Meret</t>
  </si>
  <si>
    <t>Nicole</t>
  </si>
  <si>
    <t>Lenny</t>
  </si>
  <si>
    <t>Miya</t>
  </si>
  <si>
    <t>Sarah</t>
  </si>
  <si>
    <t>Kevin</t>
  </si>
  <si>
    <t>Tallulah</t>
  </si>
  <si>
    <t>Sophie</t>
  </si>
  <si>
    <t>Jakob</t>
  </si>
  <si>
    <t>Antoine</t>
  </si>
  <si>
    <t>Edgar</t>
  </si>
  <si>
    <t>Lara</t>
  </si>
  <si>
    <t>Giulia</t>
  </si>
  <si>
    <t>Devon</t>
  </si>
  <si>
    <t>Nom</t>
  </si>
  <si>
    <t>Prénom</t>
  </si>
  <si>
    <t>Pts</t>
  </si>
  <si>
    <t>Total</t>
  </si>
  <si>
    <t>Ptf</t>
  </si>
  <si>
    <t>%</t>
  </si>
  <si>
    <t>Moyenne</t>
  </si>
  <si>
    <t>Seraina</t>
  </si>
  <si>
    <t>Lena</t>
  </si>
  <si>
    <t>Mael</t>
  </si>
  <si>
    <t>Celia</t>
  </si>
  <si>
    <t>Valentina</t>
  </si>
  <si>
    <t>Elisa</t>
  </si>
  <si>
    <t>Total Indicateurs PERF</t>
  </si>
  <si>
    <t>RAST</t>
  </si>
  <si>
    <t>PRANDINA</t>
  </si>
  <si>
    <t>Damyan</t>
  </si>
  <si>
    <t>GN</t>
  </si>
  <si>
    <t>KANASHEVYCH</t>
  </si>
  <si>
    <t>Barbara</t>
  </si>
  <si>
    <t>PITTET</t>
  </si>
  <si>
    <t>CHOPARD</t>
  </si>
  <si>
    <t>BABINI</t>
  </si>
  <si>
    <t>ZAKHAROVA</t>
  </si>
  <si>
    <t>Elina</t>
  </si>
  <si>
    <t>CHEVNINE</t>
  </si>
  <si>
    <t>NIEKE</t>
  </si>
  <si>
    <t>VINDAYER</t>
  </si>
  <si>
    <t>SKBE</t>
  </si>
  <si>
    <t>BACH</t>
  </si>
  <si>
    <t>SKT</t>
  </si>
  <si>
    <t>ROHRBACH</t>
  </si>
  <si>
    <t>VZW</t>
  </si>
  <si>
    <t>ALTHERR</t>
  </si>
  <si>
    <t>KLAUS</t>
  </si>
  <si>
    <t xml:space="preserve">Marius </t>
  </si>
  <si>
    <t>LÖTSCHER</t>
  </si>
  <si>
    <t>Club</t>
  </si>
  <si>
    <t>Gaëlle</t>
  </si>
  <si>
    <t xml:space="preserve">M </t>
  </si>
  <si>
    <t>Micha</t>
  </si>
  <si>
    <t>Michelle</t>
  </si>
  <si>
    <t>Synchro 3m</t>
  </si>
  <si>
    <t>Synchro Ptf.</t>
  </si>
  <si>
    <t>Synchro 1m</t>
  </si>
  <si>
    <t>-</t>
  </si>
  <si>
    <t>Individuel</t>
  </si>
  <si>
    <t>Synchro</t>
  </si>
  <si>
    <t>SOUSSI</t>
  </si>
  <si>
    <t>Apolline</t>
  </si>
  <si>
    <t>DISERENS</t>
  </si>
  <si>
    <t>Tom</t>
  </si>
  <si>
    <t>BELAHBIB</t>
  </si>
  <si>
    <t>Kais</t>
  </si>
  <si>
    <t>Emilie</t>
  </si>
  <si>
    <t>GIAUQUE</t>
  </si>
  <si>
    <t>PETRYN</t>
  </si>
  <si>
    <t>LOGRADA</t>
  </si>
  <si>
    <t>FIORA</t>
  </si>
  <si>
    <t>ANDREANI</t>
  </si>
  <si>
    <t>BERNARDI</t>
  </si>
  <si>
    <t>Vera</t>
  </si>
  <si>
    <t>Edouard</t>
  </si>
  <si>
    <t>Léa</t>
  </si>
  <si>
    <t>Hanna</t>
  </si>
  <si>
    <t>Ivan</t>
  </si>
  <si>
    <t>LA</t>
  </si>
  <si>
    <t>STEPHAN</t>
  </si>
  <si>
    <t>NEKRASOVA</t>
  </si>
  <si>
    <t>Mariia</t>
  </si>
  <si>
    <t>FRIEDEL</t>
  </si>
  <si>
    <t>WHOOLEY</t>
  </si>
  <si>
    <t>BACHMANN</t>
  </si>
  <si>
    <t>PASSERONE</t>
  </si>
  <si>
    <t>PONTRANDOLFI</t>
  </si>
  <si>
    <t>LAUPER</t>
  </si>
  <si>
    <t>NOCITO</t>
  </si>
  <si>
    <t>SCHÄRZ</t>
  </si>
  <si>
    <t>GREUTER</t>
  </si>
  <si>
    <t>BÜRKI</t>
  </si>
  <si>
    <t>LIECHTI</t>
  </si>
  <si>
    <t>ROVERE</t>
  </si>
  <si>
    <t>WIRZ</t>
  </si>
  <si>
    <t>BETTENS</t>
  </si>
  <si>
    <t>FAVRE</t>
  </si>
  <si>
    <t>GUIGNARD</t>
  </si>
  <si>
    <t>ZIERI</t>
  </si>
  <si>
    <t>BERGER</t>
  </si>
  <si>
    <t>WYTTENBACH</t>
  </si>
  <si>
    <t>Linn</t>
  </si>
  <si>
    <t>MOSER</t>
  </si>
  <si>
    <t>Perf. Par Difficulté (DD) / Schwierigkeitsgrad (DD)</t>
  </si>
  <si>
    <t>Performances synchro / synchro Leistungen</t>
  </si>
  <si>
    <t>ø</t>
  </si>
  <si>
    <t>R</t>
  </si>
  <si>
    <t>N</t>
  </si>
  <si>
    <t>Tableau de référence des points selon âge Filles 2024</t>
  </si>
  <si>
    <t>Points</t>
  </si>
  <si>
    <t>61 - 70%</t>
  </si>
  <si>
    <t>71 - 80%</t>
  </si>
  <si>
    <t>81 - 90%</t>
  </si>
  <si>
    <t>91 - 99%</t>
  </si>
  <si>
    <t>100% et +</t>
  </si>
  <si>
    <t>56-60%</t>
  </si>
  <si>
    <t>61-65%</t>
  </si>
  <si>
    <t>66-70%</t>
  </si>
  <si>
    <t>71 - 75%</t>
  </si>
  <si>
    <t>76 - 80 %</t>
  </si>
  <si>
    <t>81 - 85%</t>
  </si>
  <si>
    <t>86 - 90%</t>
  </si>
  <si>
    <t>91 - 95%</t>
  </si>
  <si>
    <t>96 - 99%</t>
  </si>
  <si>
    <t>Tableau de référence des points selon âge Garçons 2024</t>
  </si>
  <si>
    <t>Tableau de référence des DD et points selon âge High Diving 2024</t>
  </si>
  <si>
    <t>Filles</t>
  </si>
  <si>
    <t>12 - 15m</t>
  </si>
  <si>
    <t>20m</t>
  </si>
  <si>
    <t>Garçons</t>
  </si>
  <si>
    <t>27m</t>
  </si>
  <si>
    <t>DD</t>
  </si>
  <si>
    <t>60-75%</t>
  </si>
  <si>
    <t>76 - 85%</t>
  </si>
  <si>
    <t>86-95%</t>
  </si>
  <si>
    <t>96-100%</t>
  </si>
  <si>
    <t>&gt; 100%</t>
  </si>
  <si>
    <t>Tableau de la qualité idéale moyenne selon âge 2024</t>
  </si>
  <si>
    <t>61-70%</t>
  </si>
  <si>
    <t>71-80%</t>
  </si>
  <si>
    <t>81-90%</t>
  </si>
  <si>
    <t>91-100%</t>
  </si>
  <si>
    <t>plus de 100%</t>
  </si>
  <si>
    <t>Tableau de la difficulté idéale (DD du programme de concours) selon âge 2024</t>
  </si>
  <si>
    <t>76-85%</t>
  </si>
  <si>
    <t>D.o.B.</t>
  </si>
  <si>
    <t>SEL 23/24</t>
  </si>
  <si>
    <t>Âge 24/25</t>
  </si>
  <si>
    <t>M/F</t>
  </si>
  <si>
    <t>COISNON</t>
  </si>
  <si>
    <t>Manuela</t>
  </si>
  <si>
    <t>LOSENEGGER</t>
  </si>
  <si>
    <t>Thea</t>
  </si>
  <si>
    <t>FAILLETAZ</t>
  </si>
  <si>
    <t>Leyla</t>
  </si>
  <si>
    <t>SCHATZMANN</t>
  </si>
  <si>
    <t>Julia</t>
  </si>
  <si>
    <t>MISCHLER</t>
  </si>
  <si>
    <t>Anna</t>
  </si>
  <si>
    <t>HOWE</t>
  </si>
  <si>
    <t>Emma</t>
  </si>
  <si>
    <t>IUDINA</t>
  </si>
  <si>
    <t>Stella</t>
  </si>
  <si>
    <t>PIGNAT</t>
  </si>
  <si>
    <t>Matthieu</t>
  </si>
  <si>
    <t>STITZEL</t>
  </si>
  <si>
    <t>Nicolas</t>
  </si>
  <si>
    <t>WINKELMANN</t>
  </si>
  <si>
    <t>Yannick</t>
  </si>
  <si>
    <t>Performances individuelles / Individuelle Leistungen</t>
  </si>
  <si>
    <t>Dév. De la perf. / Leistungsentwicklung (Karriere)</t>
  </si>
  <si>
    <t>Dév. de la perf. / Leistungswentwicklung (Saison)</t>
  </si>
  <si>
    <t>Perf. Par Qualité (moyenne notes) / Qualität (Durschnitt Noten)</t>
  </si>
  <si>
    <t>Mädchen</t>
  </si>
  <si>
    <t>Jungs</t>
  </si>
  <si>
    <t>Saison</t>
  </si>
  <si>
    <t>Karriere</t>
  </si>
  <si>
    <t>Carrière</t>
  </si>
  <si>
    <t>Qualité</t>
  </si>
  <si>
    <t>Qualität</t>
  </si>
  <si>
    <t>Difficulté</t>
  </si>
  <si>
    <t>Schwierigkeitsgrad</t>
  </si>
  <si>
    <t>MODI</t>
  </si>
  <si>
    <t>Christina</t>
  </si>
  <si>
    <t>T2 PERFORMANCES EN COMPÉTITIONS 2023/2024</t>
  </si>
  <si>
    <t>T1 PERFORMANCES EN COMPÉTITIONS 2023/2024</t>
  </si>
  <si>
    <t>T4 PERFORMANCES EN COMPÉTITIONS 2023/2024</t>
  </si>
  <si>
    <t>T3 PERFORMANCES EN COMPÉTITIONS 2023/2024</t>
  </si>
  <si>
    <t>FRI</t>
  </si>
  <si>
    <t>MOIGNO</t>
  </si>
  <si>
    <t>Cecilia</t>
  </si>
  <si>
    <t>Shaey</t>
  </si>
  <si>
    <t>GOLDI</t>
  </si>
  <si>
    <t>Elin</t>
  </si>
  <si>
    <t>EL BATT</t>
  </si>
  <si>
    <t>PALAZZO</t>
  </si>
  <si>
    <t>PETOUD</t>
  </si>
  <si>
    <t>SIGONA</t>
  </si>
  <si>
    <t>JULMY</t>
  </si>
  <si>
    <t>SCHNEYDER</t>
  </si>
  <si>
    <t>Yara</t>
  </si>
  <si>
    <t>ø (HD)</t>
  </si>
  <si>
    <t>FÜRST</t>
  </si>
  <si>
    <t>ALFARO</t>
  </si>
  <si>
    <t>Orlando</t>
  </si>
  <si>
    <t>Jamie</t>
  </si>
  <si>
    <t>SCHILDKNECHT</t>
  </si>
  <si>
    <t>Marc</t>
  </si>
  <si>
    <t>SCHUPBACH</t>
  </si>
  <si>
    <t>Rémi</t>
  </si>
  <si>
    <t>STREIT</t>
  </si>
  <si>
    <t>Corsin</t>
  </si>
  <si>
    <t>O'DELL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</si>
</sst>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0E1EA"/>
        <bgColor indexed="64"/>
      </patternFill>
    </fill>
    <fill>
      <patternFill patternType="solid">
        <fgColor rgb="FFE0F3F0"/>
        <bgColor indexed="64"/>
      </patternFill>
    </fill>
    <fill>
      <patternFill patternType="solid">
        <fgColor rgb="FFE1F3F0"/>
        <bgColor indexed="64"/>
      </patternFill>
    </fill>
  </fills>
  <borders count="7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2" borderId="4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4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4" xfId="0" applyFill="1" applyBorder="1" applyAlignment="1">
      <alignment vertical="center"/>
    </xf>
    <xf numFmtId="1" fontId="0" fillId="5" borderId="5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7" borderId="4" xfId="0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7" xfId="0" applyFill="1" applyBorder="1"/>
    <xf numFmtId="0" fontId="2" fillId="7" borderId="4" xfId="0" applyFont="1" applyFill="1" applyBorder="1"/>
    <xf numFmtId="164" fontId="0" fillId="7" borderId="5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0" fontId="2" fillId="5" borderId="4" xfId="0" applyFont="1" applyFill="1" applyBorder="1"/>
    <xf numFmtId="0" fontId="2" fillId="2" borderId="4" xfId="0" applyFont="1" applyFill="1" applyBorder="1"/>
    <xf numFmtId="0" fontId="0" fillId="0" borderId="0" xfId="0" applyAlignment="1">
      <alignment vertical="top" wrapText="1"/>
    </xf>
    <xf numFmtId="0" fontId="0" fillId="15" borderId="4" xfId="0" applyFill="1" applyBorder="1"/>
    <xf numFmtId="0" fontId="0" fillId="15" borderId="7" xfId="0" applyFill="1" applyBorder="1"/>
    <xf numFmtId="0" fontId="0" fillId="15" borderId="4" xfId="0" applyFill="1" applyBorder="1" applyAlignment="1">
      <alignment vertic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164" fontId="0" fillId="15" borderId="5" xfId="0" applyNumberFormat="1" applyFill="1" applyBorder="1" applyAlignment="1">
      <alignment horizontal="center"/>
    </xf>
    <xf numFmtId="164" fontId="0" fillId="15" borderId="6" xfId="0" applyNumberFormat="1" applyFill="1" applyBorder="1" applyAlignment="1">
      <alignment horizontal="center"/>
    </xf>
    <xf numFmtId="0" fontId="2" fillId="15" borderId="4" xfId="0" applyFont="1" applyFill="1" applyBorder="1"/>
    <xf numFmtId="0" fontId="0" fillId="0" borderId="0" xfId="0" applyAlignment="1">
      <alignment horizontal="center"/>
    </xf>
    <xf numFmtId="9" fontId="0" fillId="4" borderId="16" xfId="1" applyFont="1" applyFill="1" applyBorder="1" applyAlignment="1">
      <alignment horizontal="center"/>
    </xf>
    <xf numFmtId="9" fontId="0" fillId="6" borderId="16" xfId="1" applyFont="1" applyFill="1" applyBorder="1" applyAlignment="1">
      <alignment horizontal="center"/>
    </xf>
    <xf numFmtId="0" fontId="6" fillId="17" borderId="17" xfId="0" applyFont="1" applyFill="1" applyBorder="1" applyAlignment="1">
      <alignment horizontal="center"/>
    </xf>
    <xf numFmtId="9" fontId="0" fillId="4" borderId="18" xfId="1" applyFont="1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9" fontId="0" fillId="6" borderId="18" xfId="1" applyFont="1" applyFill="1" applyBorder="1" applyAlignment="1">
      <alignment horizontal="center"/>
    </xf>
    <xf numFmtId="9" fontId="0" fillId="16" borderId="18" xfId="1" applyFont="1" applyFill="1" applyBorder="1" applyAlignment="1">
      <alignment horizontal="center"/>
    </xf>
    <xf numFmtId="0" fontId="6" fillId="17" borderId="19" xfId="0" applyFont="1" applyFill="1" applyBorder="1" applyAlignment="1">
      <alignment horizontal="center"/>
    </xf>
    <xf numFmtId="9" fontId="0" fillId="4" borderId="20" xfId="1" applyFont="1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9" fontId="0" fillId="6" borderId="20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6" fillId="17" borderId="28" xfId="0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6" fillId="17" borderId="30" xfId="0" applyFont="1" applyFill="1" applyBorder="1" applyAlignment="1">
      <alignment horizontal="center"/>
    </xf>
    <xf numFmtId="1" fontId="6" fillId="17" borderId="30" xfId="0" applyNumberFormat="1" applyFont="1" applyFill="1" applyBorder="1" applyAlignment="1">
      <alignment horizontal="center"/>
    </xf>
    <xf numFmtId="1" fontId="0" fillId="6" borderId="21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1" fontId="0" fillId="6" borderId="22" xfId="1" applyNumberFormat="1" applyFont="1" applyFill="1" applyBorder="1" applyAlignment="1">
      <alignment horizontal="center"/>
    </xf>
    <xf numFmtId="1" fontId="0" fillId="6" borderId="23" xfId="0" applyNumberFormat="1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9" fontId="0" fillId="16" borderId="20" xfId="1" applyFont="1" applyFill="1" applyBorder="1" applyAlignment="1">
      <alignment horizontal="center"/>
    </xf>
    <xf numFmtId="1" fontId="6" fillId="17" borderId="28" xfId="0" applyNumberFormat="1" applyFont="1" applyFill="1" applyBorder="1" applyAlignment="1">
      <alignment horizontal="center"/>
    </xf>
    <xf numFmtId="1" fontId="6" fillId="17" borderId="32" xfId="0" applyNumberFormat="1" applyFont="1" applyFill="1" applyBorder="1" applyAlignment="1">
      <alignment horizontal="center"/>
    </xf>
    <xf numFmtId="0" fontId="2" fillId="15" borderId="40" xfId="0" applyFont="1" applyFill="1" applyBorder="1" applyAlignment="1">
      <alignment horizontal="center"/>
    </xf>
    <xf numFmtId="0" fontId="2" fillId="15" borderId="41" xfId="0" applyFont="1" applyFill="1" applyBorder="1" applyAlignment="1">
      <alignment horizontal="center"/>
    </xf>
    <xf numFmtId="0" fontId="2" fillId="14" borderId="41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2" fillId="21" borderId="42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20" borderId="44" xfId="0" applyFont="1" applyFill="1" applyBorder="1" applyAlignment="1">
      <alignment horizontal="center"/>
    </xf>
    <xf numFmtId="0" fontId="2" fillId="24" borderId="40" xfId="0" applyFont="1" applyFill="1" applyBorder="1" applyAlignment="1">
      <alignment horizontal="center"/>
    </xf>
    <xf numFmtId="0" fontId="2" fillId="24" borderId="41" xfId="0" applyFont="1" applyFill="1" applyBorder="1" applyAlignment="1">
      <alignment horizontal="center"/>
    </xf>
    <xf numFmtId="0" fontId="2" fillId="23" borderId="41" xfId="0" applyFont="1" applyFill="1" applyBorder="1" applyAlignment="1">
      <alignment horizontal="center"/>
    </xf>
    <xf numFmtId="0" fontId="2" fillId="25" borderId="41" xfId="0" applyFont="1" applyFill="1" applyBorder="1" applyAlignment="1">
      <alignment horizontal="center"/>
    </xf>
    <xf numFmtId="0" fontId="2" fillId="26" borderId="44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" fontId="7" fillId="6" borderId="22" xfId="0" applyNumberFormat="1" applyFont="1" applyFill="1" applyBorder="1" applyAlignment="1">
      <alignment horizontal="center"/>
    </xf>
    <xf numFmtId="2" fontId="6" fillId="17" borderId="30" xfId="0" applyNumberFormat="1" applyFont="1" applyFill="1" applyBorder="1" applyAlignment="1">
      <alignment horizontal="center"/>
    </xf>
    <xf numFmtId="2" fontId="6" fillId="17" borderId="22" xfId="0" applyNumberFormat="1" applyFont="1" applyFill="1" applyBorder="1" applyAlignment="1">
      <alignment horizontal="center"/>
    </xf>
    <xf numFmtId="1" fontId="9" fillId="0" borderId="46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0" fillId="7" borderId="5" xfId="0" applyNumberFormat="1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1" fontId="0" fillId="15" borderId="5" xfId="0" applyNumberFormat="1" applyFill="1" applyBorder="1" applyAlignment="1">
      <alignment horizontal="center"/>
    </xf>
    <xf numFmtId="1" fontId="0" fillId="15" borderId="6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24" borderId="4" xfId="0" applyFill="1" applyBorder="1"/>
    <xf numFmtId="0" fontId="0" fillId="24" borderId="5" xfId="0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1" fontId="0" fillId="24" borderId="6" xfId="0" applyNumberFormat="1" applyFill="1" applyBorder="1" applyAlignment="1">
      <alignment horizontal="center"/>
    </xf>
    <xf numFmtId="0" fontId="0" fillId="16" borderId="35" xfId="0" applyFill="1" applyBorder="1" applyAlignment="1">
      <alignment horizontal="center"/>
    </xf>
    <xf numFmtId="1" fontId="7" fillId="6" borderId="21" xfId="0" applyNumberFormat="1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" fontId="0" fillId="2" borderId="63" xfId="0" applyNumberFormat="1" applyFill="1" applyBorder="1" applyAlignment="1">
      <alignment horizontal="center"/>
    </xf>
    <xf numFmtId="0" fontId="11" fillId="2" borderId="62" xfId="0" applyFont="1" applyFill="1" applyBorder="1"/>
    <xf numFmtId="0" fontId="11" fillId="2" borderId="7" xfId="0" applyFont="1" applyFill="1" applyBorder="1"/>
    <xf numFmtId="1" fontId="0" fillId="5" borderId="63" xfId="0" applyNumberFormat="1" applyFill="1" applyBorder="1" applyAlignment="1">
      <alignment horizontal="center"/>
    </xf>
    <xf numFmtId="0" fontId="11" fillId="5" borderId="7" xfId="0" applyFont="1" applyFill="1" applyBorder="1"/>
    <xf numFmtId="0" fontId="11" fillId="5" borderId="62" xfId="0" applyFont="1" applyFill="1" applyBorder="1"/>
    <xf numFmtId="0" fontId="6" fillId="22" borderId="14" xfId="0" applyFont="1" applyFill="1" applyBorder="1" applyAlignment="1">
      <alignment horizontal="center" vertical="center"/>
    </xf>
    <xf numFmtId="2" fontId="0" fillId="6" borderId="31" xfId="0" applyNumberFormat="1" applyFill="1" applyBorder="1" applyAlignment="1">
      <alignment horizontal="center"/>
    </xf>
    <xf numFmtId="2" fontId="0" fillId="4" borderId="37" xfId="0" applyNumberFormat="1" applyFill="1" applyBorder="1" applyAlignment="1">
      <alignment horizontal="center"/>
    </xf>
    <xf numFmtId="2" fontId="0" fillId="16" borderId="26" xfId="0" applyNumberFormat="1" applyFill="1" applyBorder="1" applyAlignment="1">
      <alignment horizontal="center"/>
    </xf>
    <xf numFmtId="2" fontId="0" fillId="6" borderId="26" xfId="0" applyNumberFormat="1" applyFill="1" applyBorder="1" applyAlignment="1">
      <alignment horizontal="center"/>
    </xf>
    <xf numFmtId="2" fontId="6" fillId="17" borderId="32" xfId="0" applyNumberFormat="1" applyFont="1" applyFill="1" applyBorder="1" applyAlignment="1">
      <alignment horizontal="center"/>
    </xf>
    <xf numFmtId="2" fontId="9" fillId="0" borderId="65" xfId="0" applyNumberFormat="1" applyFont="1" applyBorder="1" applyAlignment="1">
      <alignment horizontal="center" vertical="center"/>
    </xf>
    <xf numFmtId="2" fontId="0" fillId="6" borderId="25" xfId="0" applyNumberFormat="1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164" fontId="6" fillId="17" borderId="30" xfId="0" applyNumberFormat="1" applyFont="1" applyFill="1" applyBorder="1" applyAlignment="1">
      <alignment horizontal="center"/>
    </xf>
    <xf numFmtId="2" fontId="0" fillId="16" borderId="25" xfId="0" applyNumberFormat="1" applyFill="1" applyBorder="1" applyAlignment="1">
      <alignment horizontal="center"/>
    </xf>
    <xf numFmtId="2" fontId="0" fillId="6" borderId="29" xfId="0" applyNumberFormat="1" applyFill="1" applyBorder="1" applyAlignment="1">
      <alignment horizontal="center"/>
    </xf>
    <xf numFmtId="2" fontId="9" fillId="0" borderId="46" xfId="0" applyNumberFormat="1" applyFont="1" applyBorder="1" applyAlignment="1">
      <alignment horizontal="center" vertical="center"/>
    </xf>
    <xf numFmtId="0" fontId="8" fillId="16" borderId="18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6" fillId="17" borderId="9" xfId="0" applyFont="1" applyFill="1" applyBorder="1" applyAlignment="1">
      <alignment horizontal="center"/>
    </xf>
    <xf numFmtId="164" fontId="9" fillId="0" borderId="46" xfId="0" applyNumberFormat="1" applyFont="1" applyBorder="1" applyAlignment="1">
      <alignment horizontal="center" vertical="center"/>
    </xf>
    <xf numFmtId="164" fontId="9" fillId="0" borderId="65" xfId="0" applyNumberFormat="1" applyFont="1" applyBorder="1" applyAlignment="1">
      <alignment horizontal="center" vertical="center"/>
    </xf>
    <xf numFmtId="0" fontId="6" fillId="22" borderId="13" xfId="0" applyFont="1" applyFill="1" applyBorder="1" applyAlignment="1">
      <alignment vertical="center"/>
    </xf>
    <xf numFmtId="0" fontId="6" fillId="22" borderId="14" xfId="0" applyFont="1" applyFill="1" applyBorder="1" applyAlignment="1">
      <alignment vertical="center"/>
    </xf>
    <xf numFmtId="0" fontId="6" fillId="22" borderId="43" xfId="0" applyFont="1" applyFill="1" applyBorder="1" applyAlignment="1">
      <alignment vertical="center"/>
    </xf>
    <xf numFmtId="0" fontId="10" fillId="22" borderId="45" xfId="0" applyFont="1" applyFill="1" applyBorder="1" applyAlignment="1">
      <alignment vertical="center" wrapText="1"/>
    </xf>
    <xf numFmtId="0" fontId="10" fillId="22" borderId="47" xfId="0" applyFont="1" applyFill="1" applyBorder="1" applyAlignment="1">
      <alignment vertical="center" wrapText="1"/>
    </xf>
    <xf numFmtId="1" fontId="0" fillId="15" borderId="5" xfId="0" applyNumberFormat="1" applyFill="1" applyBorder="1"/>
    <xf numFmtId="1" fontId="0" fillId="15" borderId="6" xfId="0" applyNumberFormat="1" applyFill="1" applyBorder="1"/>
    <xf numFmtId="1" fontId="0" fillId="7" borderId="5" xfId="0" applyNumberFormat="1" applyFill="1" applyBorder="1"/>
    <xf numFmtId="1" fontId="0" fillId="7" borderId="6" xfId="0" applyNumberFormat="1" applyFill="1" applyBorder="1"/>
    <xf numFmtId="1" fontId="0" fillId="24" borderId="5" xfId="0" applyNumberFormat="1" applyFill="1" applyBorder="1"/>
    <xf numFmtId="1" fontId="0" fillId="24" borderId="6" xfId="0" applyNumberFormat="1" applyFill="1" applyBorder="1"/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" fontId="0" fillId="4" borderId="63" xfId="0" applyNumberFormat="1" applyFill="1" applyBorder="1" applyAlignment="1">
      <alignment horizontal="center"/>
    </xf>
    <xf numFmtId="1" fontId="0" fillId="4" borderId="64" xfId="0" applyNumberFormat="1" applyFill="1" applyBorder="1" applyAlignment="1">
      <alignment horizontal="center"/>
    </xf>
    <xf numFmtId="0" fontId="0" fillId="10" borderId="4" xfId="0" applyFill="1" applyBorder="1"/>
    <xf numFmtId="164" fontId="0" fillId="10" borderId="5" xfId="0" applyNumberFormat="1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" fontId="0" fillId="10" borderId="6" xfId="0" applyNumberFormat="1" applyFill="1" applyBorder="1" applyAlignment="1">
      <alignment horizontal="center"/>
    </xf>
    <xf numFmtId="0" fontId="0" fillId="3" borderId="4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" fontId="0" fillId="3" borderId="5" xfId="0" applyNumberFormat="1" applyFill="1" applyBorder="1"/>
    <xf numFmtId="1" fontId="0" fillId="3" borderId="6" xfId="0" applyNumberFormat="1" applyFill="1" applyBorder="1"/>
    <xf numFmtId="164" fontId="0" fillId="4" borderId="11" xfId="0" applyNumberFormat="1" applyFill="1" applyBorder="1" applyAlignment="1">
      <alignment horizontal="center"/>
    </xf>
    <xf numFmtId="0" fontId="0" fillId="27" borderId="4" xfId="0" applyFill="1" applyBorder="1" applyAlignment="1">
      <alignment vertical="center"/>
    </xf>
    <xf numFmtId="0" fontId="2" fillId="27" borderId="5" xfId="0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0" fillId="18" borderId="4" xfId="0" applyFill="1" applyBorder="1"/>
    <xf numFmtId="164" fontId="0" fillId="18" borderId="5" xfId="0" applyNumberFormat="1" applyFill="1" applyBorder="1" applyAlignment="1">
      <alignment horizontal="center"/>
    </xf>
    <xf numFmtId="164" fontId="0" fillId="18" borderId="6" xfId="0" applyNumberFormat="1" applyFill="1" applyBorder="1" applyAlignment="1">
      <alignment horizontal="center"/>
    </xf>
    <xf numFmtId="1" fontId="0" fillId="18" borderId="5" xfId="0" applyNumberFormat="1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1" fontId="0" fillId="18" borderId="6" xfId="0" applyNumberFormat="1" applyFill="1" applyBorder="1" applyAlignment="1">
      <alignment horizontal="center"/>
    </xf>
    <xf numFmtId="0" fontId="0" fillId="28" borderId="4" xfId="0" applyFill="1" applyBorder="1"/>
    <xf numFmtId="164" fontId="0" fillId="28" borderId="5" xfId="0" applyNumberFormat="1" applyFill="1" applyBorder="1"/>
    <xf numFmtId="164" fontId="0" fillId="28" borderId="6" xfId="0" applyNumberFormat="1" applyFill="1" applyBorder="1"/>
    <xf numFmtId="1" fontId="0" fillId="28" borderId="5" xfId="0" applyNumberFormat="1" applyFill="1" applyBorder="1"/>
    <xf numFmtId="1" fontId="0" fillId="28" borderId="6" xfId="0" applyNumberFormat="1" applyFill="1" applyBorder="1"/>
    <xf numFmtId="0" fontId="6" fillId="29" borderId="4" xfId="0" applyFont="1" applyFill="1" applyBorder="1"/>
    <xf numFmtId="164" fontId="6" fillId="4" borderId="5" xfId="0" applyNumberFormat="1" applyFont="1" applyFill="1" applyBorder="1"/>
    <xf numFmtId="164" fontId="6" fillId="29" borderId="5" xfId="0" applyNumberFormat="1" applyFont="1" applyFill="1" applyBorder="1"/>
    <xf numFmtId="164" fontId="6" fillId="29" borderId="6" xfId="0" applyNumberFormat="1" applyFont="1" applyFill="1" applyBorder="1"/>
    <xf numFmtId="1" fontId="6" fillId="4" borderId="5" xfId="0" applyNumberFormat="1" applyFont="1" applyFill="1" applyBorder="1"/>
    <xf numFmtId="1" fontId="6" fillId="29" borderId="5" xfId="0" applyNumberFormat="1" applyFont="1" applyFill="1" applyBorder="1"/>
    <xf numFmtId="1" fontId="6" fillId="29" borderId="6" xfId="0" applyNumberFormat="1" applyFont="1" applyFill="1" applyBorder="1"/>
    <xf numFmtId="164" fontId="0" fillId="4" borderId="5" xfId="0" applyNumberForma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0" xfId="0" applyFill="1" applyBorder="1" applyAlignment="1">
      <alignment horizontal="center"/>
    </xf>
    <xf numFmtId="0" fontId="8" fillId="30" borderId="55" xfId="0" applyFont="1" applyFill="1" applyBorder="1"/>
    <xf numFmtId="0" fontId="8" fillId="30" borderId="56" xfId="0" applyFont="1" applyFill="1" applyBorder="1"/>
    <xf numFmtId="14" fontId="8" fillId="30" borderId="56" xfId="0" applyNumberFormat="1" applyFont="1" applyFill="1" applyBorder="1"/>
    <xf numFmtId="14" fontId="12" fillId="30" borderId="56" xfId="0" quotePrefix="1" applyNumberFormat="1" applyFont="1" applyFill="1" applyBorder="1" applyAlignment="1">
      <alignment horizontal="center"/>
    </xf>
    <xf numFmtId="0" fontId="12" fillId="30" borderId="56" xfId="0" applyFont="1" applyFill="1" applyBorder="1" applyAlignment="1">
      <alignment horizontal="center"/>
    </xf>
    <xf numFmtId="0" fontId="8" fillId="30" borderId="57" xfId="0" applyFont="1" applyFill="1" applyBorder="1"/>
    <xf numFmtId="14" fontId="2" fillId="30" borderId="56" xfId="0" quotePrefix="1" applyNumberFormat="1" applyFont="1" applyFill="1" applyBorder="1" applyAlignment="1">
      <alignment horizontal="center"/>
    </xf>
    <xf numFmtId="0" fontId="0" fillId="31" borderId="55" xfId="0" applyFill="1" applyBorder="1"/>
    <xf numFmtId="0" fontId="0" fillId="31" borderId="56" xfId="0" applyFill="1" applyBorder="1"/>
    <xf numFmtId="14" fontId="0" fillId="31" borderId="56" xfId="0" applyNumberFormat="1" applyFill="1" applyBorder="1"/>
    <xf numFmtId="14" fontId="2" fillId="31" borderId="56" xfId="0" quotePrefix="1" applyNumberFormat="1" applyFont="1" applyFill="1" applyBorder="1" applyAlignment="1">
      <alignment horizontal="center"/>
    </xf>
    <xf numFmtId="0" fontId="2" fillId="31" borderId="56" xfId="0" applyFont="1" applyFill="1" applyBorder="1" applyAlignment="1">
      <alignment horizontal="center"/>
    </xf>
    <xf numFmtId="0" fontId="0" fillId="31" borderId="57" xfId="0" applyFill="1" applyBorder="1"/>
    <xf numFmtId="0" fontId="0" fillId="31" borderId="58" xfId="0" applyFill="1" applyBorder="1"/>
    <xf numFmtId="0" fontId="0" fillId="31" borderId="59" xfId="0" applyFill="1" applyBorder="1"/>
    <xf numFmtId="14" fontId="0" fillId="31" borderId="59" xfId="0" applyNumberFormat="1" applyFill="1" applyBorder="1"/>
    <xf numFmtId="14" fontId="2" fillId="31" borderId="59" xfId="0" quotePrefix="1" applyNumberFormat="1" applyFont="1" applyFill="1" applyBorder="1" applyAlignment="1">
      <alignment horizontal="center"/>
    </xf>
    <xf numFmtId="0" fontId="2" fillId="31" borderId="59" xfId="0" applyFont="1" applyFill="1" applyBorder="1" applyAlignment="1">
      <alignment horizontal="center"/>
    </xf>
    <xf numFmtId="0" fontId="0" fillId="31" borderId="60" xfId="0" applyFill="1" applyBorder="1"/>
    <xf numFmtId="1" fontId="6" fillId="17" borderId="72" xfId="0" applyNumberFormat="1" applyFont="1" applyFill="1" applyBorder="1" applyAlignment="1">
      <alignment horizontal="center"/>
    </xf>
    <xf numFmtId="0" fontId="0" fillId="0" borderId="0" xfId="0" quotePrefix="1"/>
    <xf numFmtId="10" fontId="0" fillId="0" borderId="0" xfId="0" quotePrefix="1" applyNumberFormat="1"/>
    <xf numFmtId="49" fontId="0" fillId="0" borderId="0" xfId="0" quotePrefix="1" applyNumberFormat="1"/>
    <xf numFmtId="49" fontId="0" fillId="0" borderId="0" xfId="0" applyNumberFormat="1"/>
    <xf numFmtId="1" fontId="0" fillId="0" borderId="0" xfId="0" applyNumberFormat="1"/>
    <xf numFmtId="164" fontId="6" fillId="17" borderId="32" xfId="0" applyNumberFormat="1" applyFont="1" applyFill="1" applyBorder="1" applyAlignment="1">
      <alignment horizontal="center"/>
    </xf>
    <xf numFmtId="0" fontId="6" fillId="17" borderId="3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8" fillId="16" borderId="20" xfId="0" applyFont="1" applyFill="1" applyBorder="1" applyAlignment="1">
      <alignment horizontal="center"/>
    </xf>
    <xf numFmtId="2" fontId="6" fillId="17" borderId="23" xfId="0" applyNumberFormat="1" applyFont="1" applyFill="1" applyBorder="1" applyAlignment="1">
      <alignment horizontal="center"/>
    </xf>
    <xf numFmtId="0" fontId="2" fillId="26" borderId="41" xfId="0" applyFont="1" applyFill="1" applyBorder="1" applyAlignment="1">
      <alignment horizontal="center"/>
    </xf>
    <xf numFmtId="0" fontId="0" fillId="30" borderId="52" xfId="0" applyFill="1" applyBorder="1"/>
    <xf numFmtId="0" fontId="0" fillId="30" borderId="53" xfId="0" applyFill="1" applyBorder="1"/>
    <xf numFmtId="14" fontId="0" fillId="30" borderId="53" xfId="0" applyNumberFormat="1" applyFill="1" applyBorder="1"/>
    <xf numFmtId="14" fontId="2" fillId="30" borderId="53" xfId="0" applyNumberFormat="1" applyFont="1" applyFill="1" applyBorder="1" applyAlignment="1">
      <alignment horizontal="center"/>
    </xf>
    <xf numFmtId="0" fontId="2" fillId="30" borderId="53" xfId="0" applyFont="1" applyFill="1" applyBorder="1" applyAlignment="1">
      <alignment horizontal="center"/>
    </xf>
    <xf numFmtId="0" fontId="0" fillId="30" borderId="54" xfId="0" applyFill="1" applyBorder="1"/>
    <xf numFmtId="0" fontId="0" fillId="30" borderId="55" xfId="0" applyFill="1" applyBorder="1"/>
    <xf numFmtId="0" fontId="0" fillId="30" borderId="56" xfId="0" applyFill="1" applyBorder="1"/>
    <xf numFmtId="14" fontId="0" fillId="30" borderId="56" xfId="0" applyNumberFormat="1" applyFill="1" applyBorder="1"/>
    <xf numFmtId="14" fontId="2" fillId="30" borderId="56" xfId="0" applyNumberFormat="1" applyFont="1" applyFill="1" applyBorder="1" applyAlignment="1">
      <alignment horizontal="center"/>
    </xf>
    <xf numFmtId="0" fontId="2" fillId="30" borderId="56" xfId="0" applyFont="1" applyFill="1" applyBorder="1" applyAlignment="1">
      <alignment horizontal="center"/>
    </xf>
    <xf numFmtId="0" fontId="0" fillId="30" borderId="57" xfId="0" applyFill="1" applyBorder="1"/>
    <xf numFmtId="14" fontId="12" fillId="30" borderId="56" xfId="0" applyNumberFormat="1" applyFont="1" applyFill="1" applyBorder="1" applyAlignment="1">
      <alignment horizontal="center"/>
    </xf>
    <xf numFmtId="14" fontId="2" fillId="31" borderId="56" xfId="0" applyNumberFormat="1" applyFont="1" applyFill="1" applyBorder="1" applyAlignment="1">
      <alignment horizontal="center"/>
    </xf>
    <xf numFmtId="0" fontId="8" fillId="30" borderId="73" xfId="0" applyFont="1" applyFill="1" applyBorder="1"/>
    <xf numFmtId="0" fontId="8" fillId="31" borderId="58" xfId="0" applyFont="1" applyFill="1" applyBorder="1"/>
    <xf numFmtId="0" fontId="8" fillId="31" borderId="59" xfId="0" applyFont="1" applyFill="1" applyBorder="1"/>
    <xf numFmtId="14" fontId="8" fillId="31" borderId="59" xfId="0" applyNumberFormat="1" applyFont="1" applyFill="1" applyBorder="1"/>
    <xf numFmtId="14" fontId="12" fillId="31" borderId="59" xfId="0" applyNumberFormat="1" applyFont="1" applyFill="1" applyBorder="1" applyAlignment="1">
      <alignment horizontal="center"/>
    </xf>
    <xf numFmtId="0" fontId="12" fillId="31" borderId="59" xfId="0" applyFont="1" applyFill="1" applyBorder="1" applyAlignment="1">
      <alignment horizontal="center"/>
    </xf>
    <xf numFmtId="0" fontId="8" fillId="31" borderId="60" xfId="0" applyFont="1" applyFill="1" applyBorder="1"/>
    <xf numFmtId="14" fontId="2" fillId="31" borderId="59" xfId="0" applyNumberFormat="1" applyFont="1" applyFill="1" applyBorder="1" applyAlignment="1">
      <alignment horizontal="center"/>
    </xf>
    <xf numFmtId="0" fontId="8" fillId="31" borderId="55" xfId="0" applyFont="1" applyFill="1" applyBorder="1"/>
    <xf numFmtId="0" fontId="8" fillId="31" borderId="56" xfId="0" applyFont="1" applyFill="1" applyBorder="1"/>
    <xf numFmtId="14" fontId="8" fillId="31" borderId="56" xfId="0" applyNumberFormat="1" applyFont="1" applyFill="1" applyBorder="1"/>
    <xf numFmtId="14" fontId="12" fillId="31" borderId="56" xfId="0" applyNumberFormat="1" applyFont="1" applyFill="1" applyBorder="1" applyAlignment="1">
      <alignment horizontal="center"/>
    </xf>
    <xf numFmtId="0" fontId="12" fillId="31" borderId="56" xfId="0" applyFont="1" applyFill="1" applyBorder="1" applyAlignment="1">
      <alignment horizontal="center"/>
    </xf>
    <xf numFmtId="0" fontId="8" fillId="31" borderId="57" xfId="0" applyFont="1" applyFill="1" applyBorder="1"/>
    <xf numFmtId="1" fontId="2" fillId="31" borderId="56" xfId="0" applyNumberFormat="1" applyFont="1" applyFill="1" applyBorder="1" applyAlignment="1">
      <alignment horizontal="center"/>
    </xf>
    <xf numFmtId="0" fontId="0" fillId="32" borderId="55" xfId="0" applyFill="1" applyBorder="1"/>
    <xf numFmtId="0" fontId="0" fillId="32" borderId="56" xfId="0" applyFill="1" applyBorder="1"/>
    <xf numFmtId="14" fontId="0" fillId="32" borderId="56" xfId="0" applyNumberFormat="1" applyFill="1" applyBorder="1"/>
    <xf numFmtId="14" fontId="2" fillId="32" borderId="56" xfId="0" applyNumberFormat="1" applyFont="1" applyFill="1" applyBorder="1" applyAlignment="1">
      <alignment horizontal="center"/>
    </xf>
    <xf numFmtId="0" fontId="2" fillId="32" borderId="56" xfId="0" applyFont="1" applyFill="1" applyBorder="1" applyAlignment="1">
      <alignment horizontal="center"/>
    </xf>
    <xf numFmtId="0" fontId="0" fillId="32" borderId="57" xfId="0" applyFill="1" applyBorder="1"/>
    <xf numFmtId="0" fontId="9" fillId="0" borderId="46" xfId="0" applyFont="1" applyBorder="1" applyAlignment="1">
      <alignment horizontal="center" vertical="center"/>
    </xf>
    <xf numFmtId="0" fontId="0" fillId="15" borderId="69" xfId="0" applyFill="1" applyBorder="1" applyAlignment="1">
      <alignment horizontal="center"/>
    </xf>
    <xf numFmtId="0" fontId="0" fillId="15" borderId="70" xfId="0" applyFill="1" applyBorder="1" applyAlignment="1">
      <alignment horizontal="center"/>
    </xf>
    <xf numFmtId="0" fontId="0" fillId="15" borderId="71" xfId="0" applyFill="1" applyBorder="1" applyAlignment="1">
      <alignment horizontal="center"/>
    </xf>
    <xf numFmtId="0" fontId="0" fillId="15" borderId="61" xfId="0" applyFill="1" applyBorder="1" applyAlignment="1">
      <alignment horizontal="center"/>
    </xf>
    <xf numFmtId="0" fontId="0" fillId="15" borderId="48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2" fillId="15" borderId="5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/>
    </xf>
    <xf numFmtId="0" fontId="3" fillId="14" borderId="5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4" fillId="13" borderId="49" xfId="0" applyFont="1" applyFill="1" applyBorder="1" applyAlignment="1">
      <alignment horizontal="center" vertical="center"/>
    </xf>
    <xf numFmtId="0" fontId="4" fillId="13" borderId="50" xfId="0" applyFont="1" applyFill="1" applyBorder="1" applyAlignment="1">
      <alignment horizontal="center" vertical="center"/>
    </xf>
    <xf numFmtId="0" fontId="4" fillId="13" borderId="51" xfId="0" applyFont="1" applyFill="1" applyBorder="1" applyAlignment="1">
      <alignment horizontal="center" vertical="center"/>
    </xf>
    <xf numFmtId="0" fontId="0" fillId="7" borderId="8" xfId="0" quotePrefix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0" fontId="0" fillId="7" borderId="8" xfId="0" quotePrefix="1" applyNumberFormat="1" applyFill="1" applyBorder="1" applyAlignment="1">
      <alignment horizontal="center"/>
    </xf>
    <xf numFmtId="49" fontId="0" fillId="7" borderId="8" xfId="0" quotePrefix="1" applyNumberFormat="1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0" fillId="4" borderId="6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12" borderId="49" xfId="0" applyFont="1" applyFill="1" applyBorder="1" applyAlignment="1">
      <alignment horizontal="center" vertical="center"/>
    </xf>
    <xf numFmtId="0" fontId="4" fillId="12" borderId="50" xfId="0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13" fillId="22" borderId="66" xfId="0" applyFont="1" applyFill="1" applyBorder="1" applyAlignment="1">
      <alignment horizontal="center" vertical="center"/>
    </xf>
    <xf numFmtId="0" fontId="13" fillId="22" borderId="67" xfId="0" applyFont="1" applyFill="1" applyBorder="1" applyAlignment="1">
      <alignment horizontal="center" vertical="center"/>
    </xf>
    <xf numFmtId="0" fontId="13" fillId="22" borderId="68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14" borderId="39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10" fillId="22" borderId="45" xfId="0" applyFont="1" applyFill="1" applyBorder="1" applyAlignment="1">
      <alignment horizontal="center" vertical="center" wrapText="1"/>
    </xf>
    <xf numFmtId="0" fontId="10" fillId="22" borderId="47" xfId="0" applyFont="1" applyFill="1" applyBorder="1" applyAlignment="1">
      <alignment horizontal="center" vertical="center" wrapText="1"/>
    </xf>
    <xf numFmtId="0" fontId="3" fillId="23" borderId="39" xfId="0" applyFont="1" applyFill="1" applyBorder="1" applyAlignment="1">
      <alignment horizontal="center" vertical="center" wrapText="1"/>
    </xf>
    <xf numFmtId="0" fontId="3" fillId="23" borderId="14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23" borderId="14" xfId="0" applyFont="1" applyFill="1" applyBorder="1" applyAlignment="1">
      <alignment horizontal="center" vertical="center"/>
    </xf>
    <xf numFmtId="0" fontId="3" fillId="23" borderId="4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23" borderId="39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Points de références filles à 1m, 3m et plateforme selon l'âge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'REF 2024'!$A$5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'REF 2024'!$B$3:$K$3</c:f>
              <c:strCache>
                <c:ptCount val="9"/>
                <c:pt idx="0">
                  <c:v>Catégorie</c:v>
                </c:pt>
                <c:pt idx="1">
                  <c:v>Juniors D</c:v>
                </c:pt>
                <c:pt idx="4">
                  <c:v>Juniors C</c:v>
                </c:pt>
                <c:pt idx="6">
                  <c:v>Juniors B</c:v>
                </c:pt>
                <c:pt idx="8">
                  <c:v>Juniors A</c:v>
                </c:pt>
              </c:strCache>
            </c:strRef>
          </c:cat>
          <c:val>
            <c:numRef>
              <c:f>'REF 2024'!$B$5:$K$5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E-4348-877A-F2C4BC933FA3}"/>
            </c:ext>
          </c:extLst>
        </c:ser>
        <c:ser>
          <c:idx val="2"/>
          <c:order val="1"/>
          <c:tx>
            <c:strRef>
              <c:f>'REF 2024'!$A$7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'REF 2024'!$B$3:$K$3</c:f>
              <c:strCache>
                <c:ptCount val="9"/>
                <c:pt idx="0">
                  <c:v>Catégorie</c:v>
                </c:pt>
                <c:pt idx="1">
                  <c:v>Juniors D</c:v>
                </c:pt>
                <c:pt idx="4">
                  <c:v>Juniors C</c:v>
                </c:pt>
                <c:pt idx="6">
                  <c:v>Juniors B</c:v>
                </c:pt>
                <c:pt idx="8">
                  <c:v>Juniors A</c:v>
                </c:pt>
              </c:strCache>
            </c:strRef>
          </c:cat>
          <c:val>
            <c:numRef>
              <c:f>'REF 2024'!$B$7:$K$7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200</c:v>
                </c:pt>
                <c:pt idx="9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E-4348-877A-F2C4BC933FA3}"/>
            </c:ext>
          </c:extLst>
        </c:ser>
        <c:ser>
          <c:idx val="3"/>
          <c:order val="2"/>
          <c:tx>
            <c:strRef>
              <c:f>'REF 2024'!$A$9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'REF 2024'!$B$3:$K$3</c:f>
              <c:strCache>
                <c:ptCount val="9"/>
                <c:pt idx="0">
                  <c:v>Catégorie</c:v>
                </c:pt>
                <c:pt idx="1">
                  <c:v>Juniors D</c:v>
                </c:pt>
                <c:pt idx="4">
                  <c:v>Juniors C</c:v>
                </c:pt>
                <c:pt idx="6">
                  <c:v>Juniors B</c:v>
                </c:pt>
                <c:pt idx="8">
                  <c:v>Juniors A</c:v>
                </c:pt>
              </c:strCache>
            </c:strRef>
          </c:cat>
          <c:val>
            <c:numRef>
              <c:f>'REF 2024'!$B$9:$K$9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160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210</c:v>
                </c:pt>
                <c:pt idx="9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E-4348-877A-F2C4BC933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0085375"/>
        <c:axId val="1589998735"/>
      </c:lineChart>
      <c:catAx>
        <c:axId val="159008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9998735"/>
        <c:crosses val="autoZero"/>
        <c:auto val="1"/>
        <c:lblAlgn val="ctr"/>
        <c:lblOffset val="100"/>
        <c:noMultiLvlLbl val="0"/>
      </c:catAx>
      <c:valAx>
        <c:axId val="1589998735"/>
        <c:scaling>
          <c:orientation val="minMax"/>
          <c:max val="4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008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91</xdr:row>
      <xdr:rowOff>69023</xdr:rowOff>
    </xdr:from>
    <xdr:to>
      <xdr:col>10</xdr:col>
      <xdr:colOff>827691</xdr:colOff>
      <xdr:row>108</xdr:row>
      <xdr:rowOff>104384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BC638C6-1D22-3B44-ACF0-0D85A9BEB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244</xdr:colOff>
      <xdr:row>12</xdr:row>
      <xdr:rowOff>211666</xdr:rowOff>
    </xdr:from>
    <xdr:to>
      <xdr:col>14</xdr:col>
      <xdr:colOff>67473</xdr:colOff>
      <xdr:row>16</xdr:row>
      <xdr:rowOff>70555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556331-1BC1-0D21-3F99-8B1B4B1C7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911" y="3697110"/>
          <a:ext cx="4413451" cy="66322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380</xdr:rowOff>
    </xdr:from>
    <xdr:to>
      <xdr:col>16</xdr:col>
      <xdr:colOff>42870</xdr:colOff>
      <xdr:row>20</xdr:row>
      <xdr:rowOff>70556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8A7EF87-77AC-D5BD-837E-6E4322B27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3444" y="4487713"/>
          <a:ext cx="4389093" cy="662843"/>
        </a:xfrm>
        <a:prstGeom prst="rect">
          <a:avLst/>
        </a:prstGeom>
      </xdr:spPr>
    </xdr:pic>
    <xdr:clientData/>
  </xdr:twoCellAnchor>
  <xdr:twoCellAnchor editAs="oneCell">
    <xdr:from>
      <xdr:col>19</xdr:col>
      <xdr:colOff>112889</xdr:colOff>
      <xdr:row>13</xdr:row>
      <xdr:rowOff>42333</xdr:rowOff>
    </xdr:from>
    <xdr:to>
      <xdr:col>30</xdr:col>
      <xdr:colOff>589844</xdr:colOff>
      <xdr:row>16</xdr:row>
      <xdr:rowOff>86440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8850264-8C5B-AE02-CA8D-9F78C8550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09222" y="3739444"/>
          <a:ext cx="7772400" cy="636774"/>
        </a:xfrm>
        <a:prstGeom prst="rect">
          <a:avLst/>
        </a:prstGeom>
      </xdr:spPr>
    </xdr:pic>
    <xdr:clientData/>
  </xdr:twoCellAnchor>
  <xdr:twoCellAnchor editAs="oneCell">
    <xdr:from>
      <xdr:col>19</xdr:col>
      <xdr:colOff>112889</xdr:colOff>
      <xdr:row>17</xdr:row>
      <xdr:rowOff>42333</xdr:rowOff>
    </xdr:from>
    <xdr:to>
      <xdr:col>30</xdr:col>
      <xdr:colOff>589844</xdr:colOff>
      <xdr:row>20</xdr:row>
      <xdr:rowOff>103593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19B1B7F-D813-2B81-9500-3DA34D2CF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09222" y="4529666"/>
          <a:ext cx="7772400" cy="653927"/>
        </a:xfrm>
        <a:prstGeom prst="rect">
          <a:avLst/>
        </a:prstGeom>
      </xdr:spPr>
    </xdr:pic>
    <xdr:clientData/>
  </xdr:twoCellAnchor>
  <xdr:twoCellAnchor editAs="oneCell">
    <xdr:from>
      <xdr:col>34</xdr:col>
      <xdr:colOff>112889</xdr:colOff>
      <xdr:row>13</xdr:row>
      <xdr:rowOff>56444</xdr:rowOff>
    </xdr:from>
    <xdr:to>
      <xdr:col>44</xdr:col>
      <xdr:colOff>406400</xdr:colOff>
      <xdr:row>15</xdr:row>
      <xdr:rowOff>144206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F2C2CCF-4307-B76B-F11E-5A3A335F8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241000" y="3753555"/>
          <a:ext cx="7772400" cy="482873"/>
        </a:xfrm>
        <a:prstGeom prst="rect">
          <a:avLst/>
        </a:prstGeom>
      </xdr:spPr>
    </xdr:pic>
    <xdr:clientData/>
  </xdr:twoCellAnchor>
  <xdr:twoCellAnchor editAs="oneCell">
    <xdr:from>
      <xdr:col>34</xdr:col>
      <xdr:colOff>112889</xdr:colOff>
      <xdr:row>17</xdr:row>
      <xdr:rowOff>28222</xdr:rowOff>
    </xdr:from>
    <xdr:to>
      <xdr:col>44</xdr:col>
      <xdr:colOff>406400</xdr:colOff>
      <xdr:row>19</xdr:row>
      <xdr:rowOff>125858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C3638FB-D029-0119-804F-0CE07F204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241000" y="4515555"/>
          <a:ext cx="7772400" cy="4927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244</xdr:colOff>
      <xdr:row>16</xdr:row>
      <xdr:rowOff>211666</xdr:rowOff>
    </xdr:from>
    <xdr:to>
      <xdr:col>14</xdr:col>
      <xdr:colOff>67473</xdr:colOff>
      <xdr:row>20</xdr:row>
      <xdr:rowOff>70555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18A3376-ECD9-534F-A676-943FC5361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6144" y="3691466"/>
          <a:ext cx="4423329" cy="684389"/>
        </a:xfrm>
        <a:prstGeom prst="rect">
          <a:avLst/>
        </a:prstGeom>
      </xdr:spPr>
    </xdr:pic>
    <xdr:clientData/>
  </xdr:twoCellAnchor>
  <xdr:twoCellAnchor editAs="oneCell">
    <xdr:from>
      <xdr:col>13</xdr:col>
      <xdr:colOff>30238</xdr:colOff>
      <xdr:row>21</xdr:row>
      <xdr:rowOff>30618</xdr:rowOff>
    </xdr:from>
    <xdr:to>
      <xdr:col>20</xdr:col>
      <xdr:colOff>73109</xdr:colOff>
      <xdr:row>24</xdr:row>
      <xdr:rowOff>100794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A0C3EC2-2C7C-2C46-84E9-17D5B6DDD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4643" y="5382761"/>
          <a:ext cx="4382037" cy="659819"/>
        </a:xfrm>
        <a:prstGeom prst="rect">
          <a:avLst/>
        </a:prstGeom>
      </xdr:spPr>
    </xdr:pic>
    <xdr:clientData/>
  </xdr:twoCellAnchor>
  <xdr:twoCellAnchor editAs="oneCell">
    <xdr:from>
      <xdr:col>44</xdr:col>
      <xdr:colOff>112889</xdr:colOff>
      <xdr:row>17</xdr:row>
      <xdr:rowOff>56444</xdr:rowOff>
    </xdr:from>
    <xdr:to>
      <xdr:col>54</xdr:col>
      <xdr:colOff>406400</xdr:colOff>
      <xdr:row>19</xdr:row>
      <xdr:rowOff>144206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71AFBDB-EDE1-1E4C-AE7A-B54723B7A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03089" y="3752144"/>
          <a:ext cx="7786511" cy="494162"/>
        </a:xfrm>
        <a:prstGeom prst="rect">
          <a:avLst/>
        </a:prstGeom>
      </xdr:spPr>
    </xdr:pic>
    <xdr:clientData/>
  </xdr:twoCellAnchor>
  <xdr:twoCellAnchor editAs="oneCell">
    <xdr:from>
      <xdr:col>44</xdr:col>
      <xdr:colOff>112889</xdr:colOff>
      <xdr:row>21</xdr:row>
      <xdr:rowOff>28222</xdr:rowOff>
    </xdr:from>
    <xdr:to>
      <xdr:col>54</xdr:col>
      <xdr:colOff>406400</xdr:colOff>
      <xdr:row>23</xdr:row>
      <xdr:rowOff>125858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B3A90B4-0F70-6F48-8611-99E6E8E15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303089" y="4536722"/>
          <a:ext cx="7786511" cy="504036"/>
        </a:xfrm>
        <a:prstGeom prst="rect">
          <a:avLst/>
        </a:prstGeom>
      </xdr:spPr>
    </xdr:pic>
    <xdr:clientData/>
  </xdr:twoCellAnchor>
  <xdr:twoCellAnchor editAs="oneCell">
    <xdr:from>
      <xdr:col>23</xdr:col>
      <xdr:colOff>112889</xdr:colOff>
      <xdr:row>17</xdr:row>
      <xdr:rowOff>42333</xdr:rowOff>
    </xdr:from>
    <xdr:to>
      <xdr:col>34</xdr:col>
      <xdr:colOff>132644</xdr:colOff>
      <xdr:row>20</xdr:row>
      <xdr:rowOff>86440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FA51C72-0DC0-CE4C-B1D3-0BEF6DEF6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30389" y="3738033"/>
          <a:ext cx="7804855" cy="653707"/>
        </a:xfrm>
        <a:prstGeom prst="rect">
          <a:avLst/>
        </a:prstGeom>
      </xdr:spPr>
    </xdr:pic>
    <xdr:clientData/>
  </xdr:twoCellAnchor>
  <xdr:twoCellAnchor editAs="oneCell">
    <xdr:from>
      <xdr:col>23</xdr:col>
      <xdr:colOff>112889</xdr:colOff>
      <xdr:row>21</xdr:row>
      <xdr:rowOff>42333</xdr:rowOff>
    </xdr:from>
    <xdr:to>
      <xdr:col>34</xdr:col>
      <xdr:colOff>132644</xdr:colOff>
      <xdr:row>24</xdr:row>
      <xdr:rowOff>103593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5A3D2C0-CD53-6948-B1A1-CE2CEF22B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130389" y="4550833"/>
          <a:ext cx="7804855" cy="670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244</xdr:colOff>
      <xdr:row>18</xdr:row>
      <xdr:rowOff>211666</xdr:rowOff>
    </xdr:from>
    <xdr:to>
      <xdr:col>14</xdr:col>
      <xdr:colOff>67473</xdr:colOff>
      <xdr:row>21</xdr:row>
      <xdr:rowOff>134055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B69CF7-42D6-524A-BC0E-859AA6404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2944" y="4529666"/>
          <a:ext cx="4423329" cy="684389"/>
        </a:xfrm>
        <a:prstGeom prst="rect">
          <a:avLst/>
        </a:prstGeom>
      </xdr:spPr>
    </xdr:pic>
    <xdr:clientData/>
  </xdr:twoCellAnchor>
  <xdr:twoCellAnchor editAs="oneCell">
    <xdr:from>
      <xdr:col>13</xdr:col>
      <xdr:colOff>30238</xdr:colOff>
      <xdr:row>23</xdr:row>
      <xdr:rowOff>30618</xdr:rowOff>
    </xdr:from>
    <xdr:to>
      <xdr:col>20</xdr:col>
      <xdr:colOff>26542</xdr:colOff>
      <xdr:row>25</xdr:row>
      <xdr:rowOff>202394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568E0D-695B-4443-974E-208489A41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6738" y="5377318"/>
          <a:ext cx="4398971" cy="679776"/>
        </a:xfrm>
        <a:prstGeom prst="rect">
          <a:avLst/>
        </a:prstGeom>
      </xdr:spPr>
    </xdr:pic>
    <xdr:clientData/>
  </xdr:twoCellAnchor>
  <xdr:twoCellAnchor editAs="oneCell">
    <xdr:from>
      <xdr:col>44</xdr:col>
      <xdr:colOff>112889</xdr:colOff>
      <xdr:row>19</xdr:row>
      <xdr:rowOff>56444</xdr:rowOff>
    </xdr:from>
    <xdr:to>
      <xdr:col>54</xdr:col>
      <xdr:colOff>406400</xdr:colOff>
      <xdr:row>21</xdr:row>
      <xdr:rowOff>42606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7B9AF0D-5C65-E347-86D0-34EDAD14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27689" y="4590344"/>
          <a:ext cx="7786511" cy="494162"/>
        </a:xfrm>
        <a:prstGeom prst="rect">
          <a:avLst/>
        </a:prstGeom>
      </xdr:spPr>
    </xdr:pic>
    <xdr:clientData/>
  </xdr:twoCellAnchor>
  <xdr:twoCellAnchor editAs="oneCell">
    <xdr:from>
      <xdr:col>44</xdr:col>
      <xdr:colOff>112889</xdr:colOff>
      <xdr:row>23</xdr:row>
      <xdr:rowOff>28222</xdr:rowOff>
    </xdr:from>
    <xdr:to>
      <xdr:col>54</xdr:col>
      <xdr:colOff>406400</xdr:colOff>
      <xdr:row>25</xdr:row>
      <xdr:rowOff>24258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CCC4429-545C-BC40-8957-955AA4E46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7689" y="5374922"/>
          <a:ext cx="7786511" cy="504036"/>
        </a:xfrm>
        <a:prstGeom prst="rect">
          <a:avLst/>
        </a:prstGeom>
      </xdr:spPr>
    </xdr:pic>
    <xdr:clientData/>
  </xdr:twoCellAnchor>
  <xdr:twoCellAnchor editAs="oneCell">
    <xdr:from>
      <xdr:col>23</xdr:col>
      <xdr:colOff>112889</xdr:colOff>
      <xdr:row>19</xdr:row>
      <xdr:rowOff>42333</xdr:rowOff>
    </xdr:from>
    <xdr:to>
      <xdr:col>34</xdr:col>
      <xdr:colOff>136878</xdr:colOff>
      <xdr:row>21</xdr:row>
      <xdr:rowOff>188040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FC25BCA-0A6C-EB4A-8737-16CA7A7C8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416389" y="4576233"/>
          <a:ext cx="7804855" cy="653707"/>
        </a:xfrm>
        <a:prstGeom prst="rect">
          <a:avLst/>
        </a:prstGeom>
      </xdr:spPr>
    </xdr:pic>
    <xdr:clientData/>
  </xdr:twoCellAnchor>
  <xdr:twoCellAnchor editAs="oneCell">
    <xdr:from>
      <xdr:col>23</xdr:col>
      <xdr:colOff>112889</xdr:colOff>
      <xdr:row>23</xdr:row>
      <xdr:rowOff>42333</xdr:rowOff>
    </xdr:from>
    <xdr:to>
      <xdr:col>34</xdr:col>
      <xdr:colOff>136878</xdr:colOff>
      <xdr:row>26</xdr:row>
      <xdr:rowOff>1993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4810985-8AF5-444C-B0E1-FC0230D42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416389" y="5389033"/>
          <a:ext cx="7804855" cy="670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244</xdr:colOff>
      <xdr:row>35</xdr:row>
      <xdr:rowOff>211666</xdr:rowOff>
    </xdr:from>
    <xdr:to>
      <xdr:col>14</xdr:col>
      <xdr:colOff>16674</xdr:colOff>
      <xdr:row>39</xdr:row>
      <xdr:rowOff>70555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E6561B-611B-8548-B424-C148FE977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2944" y="4529666"/>
          <a:ext cx="4423329" cy="684389"/>
        </a:xfrm>
        <a:prstGeom prst="rect">
          <a:avLst/>
        </a:prstGeom>
      </xdr:spPr>
    </xdr:pic>
    <xdr:clientData/>
  </xdr:twoCellAnchor>
  <xdr:twoCellAnchor editAs="oneCell">
    <xdr:from>
      <xdr:col>13</xdr:col>
      <xdr:colOff>30238</xdr:colOff>
      <xdr:row>40</xdr:row>
      <xdr:rowOff>30618</xdr:rowOff>
    </xdr:from>
    <xdr:to>
      <xdr:col>20</xdr:col>
      <xdr:colOff>22310</xdr:colOff>
      <xdr:row>43</xdr:row>
      <xdr:rowOff>88094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087BAF-537B-AC4C-AED5-B4043650A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6738" y="5377318"/>
          <a:ext cx="4398971" cy="679776"/>
        </a:xfrm>
        <a:prstGeom prst="rect">
          <a:avLst/>
        </a:prstGeom>
      </xdr:spPr>
    </xdr:pic>
    <xdr:clientData/>
  </xdr:twoCellAnchor>
  <xdr:twoCellAnchor editAs="oneCell">
    <xdr:from>
      <xdr:col>44</xdr:col>
      <xdr:colOff>112889</xdr:colOff>
      <xdr:row>36</xdr:row>
      <xdr:rowOff>56444</xdr:rowOff>
    </xdr:from>
    <xdr:to>
      <xdr:col>54</xdr:col>
      <xdr:colOff>406400</xdr:colOff>
      <xdr:row>38</xdr:row>
      <xdr:rowOff>144206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AC99D58-2BBD-2543-8FA3-21C560DBD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27689" y="4590344"/>
          <a:ext cx="7786511" cy="494162"/>
        </a:xfrm>
        <a:prstGeom prst="rect">
          <a:avLst/>
        </a:prstGeom>
      </xdr:spPr>
    </xdr:pic>
    <xdr:clientData/>
  </xdr:twoCellAnchor>
  <xdr:twoCellAnchor editAs="oneCell">
    <xdr:from>
      <xdr:col>44</xdr:col>
      <xdr:colOff>112889</xdr:colOff>
      <xdr:row>40</xdr:row>
      <xdr:rowOff>28222</xdr:rowOff>
    </xdr:from>
    <xdr:to>
      <xdr:col>54</xdr:col>
      <xdr:colOff>406400</xdr:colOff>
      <xdr:row>42</xdr:row>
      <xdr:rowOff>125858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4C1749D-D3DA-B248-87C7-855F4E79F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627689" y="5374922"/>
          <a:ext cx="7786511" cy="504036"/>
        </a:xfrm>
        <a:prstGeom prst="rect">
          <a:avLst/>
        </a:prstGeom>
      </xdr:spPr>
    </xdr:pic>
    <xdr:clientData/>
  </xdr:twoCellAnchor>
  <xdr:twoCellAnchor editAs="oneCell">
    <xdr:from>
      <xdr:col>23</xdr:col>
      <xdr:colOff>112889</xdr:colOff>
      <xdr:row>36</xdr:row>
      <xdr:rowOff>42333</xdr:rowOff>
    </xdr:from>
    <xdr:to>
      <xdr:col>34</xdr:col>
      <xdr:colOff>128411</xdr:colOff>
      <xdr:row>39</xdr:row>
      <xdr:rowOff>86440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1C1B556-CBEC-F049-82EA-38121BD4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416389" y="4576233"/>
          <a:ext cx="7804855" cy="653707"/>
        </a:xfrm>
        <a:prstGeom prst="rect">
          <a:avLst/>
        </a:prstGeom>
      </xdr:spPr>
    </xdr:pic>
    <xdr:clientData/>
  </xdr:twoCellAnchor>
  <xdr:twoCellAnchor editAs="oneCell">
    <xdr:from>
      <xdr:col>23</xdr:col>
      <xdr:colOff>112889</xdr:colOff>
      <xdr:row>40</xdr:row>
      <xdr:rowOff>42333</xdr:rowOff>
    </xdr:from>
    <xdr:to>
      <xdr:col>34</xdr:col>
      <xdr:colOff>128411</xdr:colOff>
      <xdr:row>43</xdr:row>
      <xdr:rowOff>90893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7A21988-BA4A-DE4F-9383-691D51477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416389" y="5389033"/>
          <a:ext cx="7804855" cy="670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3241-EBBE-4E4A-98A4-584AF9CFA21D}">
  <sheetPr codeName="Feuil1">
    <pageSetUpPr fitToPage="1"/>
  </sheetPr>
  <dimension ref="B1:L74"/>
  <sheetViews>
    <sheetView workbookViewId="0">
      <selection activeCell="O62" sqref="O62"/>
    </sheetView>
  </sheetViews>
  <sheetFormatPr baseColWidth="10" defaultRowHeight="15.75" x14ac:dyDescent="0.25"/>
  <cols>
    <col min="1" max="1" width="1.875" customWidth="1"/>
  </cols>
  <sheetData>
    <row r="1" spans="2:12" ht="16.5" thickBot="1" x14ac:dyDescent="0.3"/>
    <row r="2" spans="2:12" ht="30" customHeight="1" thickTop="1" x14ac:dyDescent="0.25">
      <c r="B2" s="301" t="s">
        <v>140</v>
      </c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2:12" ht="21" x14ac:dyDescent="0.25">
      <c r="B3" s="7" t="s">
        <v>15</v>
      </c>
      <c r="C3" s="304" t="s">
        <v>9</v>
      </c>
      <c r="D3" s="304"/>
      <c r="E3" s="304"/>
      <c r="F3" s="304" t="s">
        <v>10</v>
      </c>
      <c r="G3" s="304"/>
      <c r="H3" s="304" t="s">
        <v>11</v>
      </c>
      <c r="I3" s="304"/>
      <c r="J3" s="305" t="s">
        <v>12</v>
      </c>
      <c r="K3" s="306"/>
      <c r="L3" s="307"/>
    </row>
    <row r="4" spans="2:12" x14ac:dyDescent="0.25">
      <c r="B4" s="1" t="s">
        <v>13</v>
      </c>
      <c r="C4" s="2">
        <v>9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  <c r="J4" s="2">
        <v>16</v>
      </c>
      <c r="K4" s="2">
        <v>17</v>
      </c>
      <c r="L4" s="3">
        <v>18</v>
      </c>
    </row>
    <row r="5" spans="2:12" x14ac:dyDescent="0.25">
      <c r="B5" s="4" t="s">
        <v>14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  <c r="L5" s="6" t="s">
        <v>4</v>
      </c>
    </row>
    <row r="6" spans="2:12" x14ac:dyDescent="0.25">
      <c r="B6" s="37" t="s">
        <v>0</v>
      </c>
      <c r="C6" s="108">
        <f>D6-(D6/100*10)</f>
        <v>135.71550000000002</v>
      </c>
      <c r="D6" s="108">
        <f>E6-(E6/100*10)</f>
        <v>150.79500000000002</v>
      </c>
      <c r="E6" s="108">
        <f>F6-50</f>
        <v>167.55</v>
      </c>
      <c r="F6" s="108">
        <f>G6-(G6/100*5)</f>
        <v>217.55</v>
      </c>
      <c r="G6" s="40">
        <f>I6-45</f>
        <v>229</v>
      </c>
      <c r="H6" s="108">
        <f>I6-(I6/100*5)</f>
        <v>260.3</v>
      </c>
      <c r="I6" s="40">
        <v>274</v>
      </c>
      <c r="J6" s="108">
        <f>K6-(K6/100*5)</f>
        <v>322.05</v>
      </c>
      <c r="K6" s="40">
        <v>339</v>
      </c>
      <c r="L6" s="109">
        <f>K6+(K6/100*5)</f>
        <v>355.95</v>
      </c>
    </row>
    <row r="7" spans="2:12" x14ac:dyDescent="0.25">
      <c r="B7" s="37" t="s">
        <v>88</v>
      </c>
      <c r="C7" s="147">
        <v>120</v>
      </c>
      <c r="D7" s="147">
        <v>130</v>
      </c>
      <c r="E7" s="147">
        <v>140</v>
      </c>
      <c r="F7" s="147">
        <v>150</v>
      </c>
      <c r="G7" s="147">
        <v>160</v>
      </c>
      <c r="H7" s="147">
        <v>170</v>
      </c>
      <c r="I7" s="147">
        <v>180</v>
      </c>
      <c r="J7" s="147">
        <v>200</v>
      </c>
      <c r="K7" s="147">
        <v>220</v>
      </c>
      <c r="L7" s="148">
        <v>240</v>
      </c>
    </row>
    <row r="8" spans="2:12" x14ac:dyDescent="0.25">
      <c r="B8" s="29" t="s">
        <v>1</v>
      </c>
      <c r="C8" s="106">
        <f>D8-(D8/100*10)</f>
        <v>145.71899999999999</v>
      </c>
      <c r="D8" s="106">
        <f>E8-(E8/100*10)</f>
        <v>161.91</v>
      </c>
      <c r="E8" s="106">
        <f>F8-50</f>
        <v>179.9</v>
      </c>
      <c r="F8" s="106">
        <f>G8-(G8/100*5)</f>
        <v>229.9</v>
      </c>
      <c r="G8" s="110">
        <f>I8-45</f>
        <v>242</v>
      </c>
      <c r="H8" s="106">
        <f>I8-(I8/100*5)</f>
        <v>272.64999999999998</v>
      </c>
      <c r="I8" s="110">
        <v>287</v>
      </c>
      <c r="J8" s="106">
        <f>K8-(K8/100*5)</f>
        <v>323.95</v>
      </c>
      <c r="K8" s="110">
        <v>341</v>
      </c>
      <c r="L8" s="107">
        <f>K8+(K8/100*5)</f>
        <v>358.05</v>
      </c>
    </row>
    <row r="9" spans="2:12" x14ac:dyDescent="0.25">
      <c r="B9" s="29" t="s">
        <v>86</v>
      </c>
      <c r="C9" s="149">
        <v>140</v>
      </c>
      <c r="D9" s="149">
        <v>150</v>
      </c>
      <c r="E9" s="149">
        <v>160</v>
      </c>
      <c r="F9" s="149">
        <v>160</v>
      </c>
      <c r="G9" s="149">
        <v>180</v>
      </c>
      <c r="H9" s="149">
        <v>190</v>
      </c>
      <c r="I9" s="149">
        <v>200</v>
      </c>
      <c r="J9" s="149">
        <v>210</v>
      </c>
      <c r="K9" s="149">
        <v>226</v>
      </c>
      <c r="L9" s="150">
        <v>240</v>
      </c>
    </row>
    <row r="10" spans="2:12" x14ac:dyDescent="0.25">
      <c r="B10" s="111" t="s">
        <v>2</v>
      </c>
      <c r="C10" s="293"/>
      <c r="D10" s="293"/>
      <c r="E10" s="293"/>
      <c r="F10" s="113">
        <f>G10-(G10/100*5)</f>
        <v>202.35</v>
      </c>
      <c r="G10" s="112">
        <f>I10-45</f>
        <v>213</v>
      </c>
      <c r="H10" s="113">
        <f>I10-(I10/100*5)</f>
        <v>245.1</v>
      </c>
      <c r="I10" s="112">
        <v>258</v>
      </c>
      <c r="J10" s="113">
        <f>K10-(K10/100*5)</f>
        <v>291.64999999999998</v>
      </c>
      <c r="K10" s="112">
        <v>307</v>
      </c>
      <c r="L10" s="114">
        <f>K10+(K10/100*5)</f>
        <v>322.35000000000002</v>
      </c>
    </row>
    <row r="11" spans="2:12" x14ac:dyDescent="0.25">
      <c r="B11" s="111" t="s">
        <v>87</v>
      </c>
      <c r="C11" s="293"/>
      <c r="D11" s="293"/>
      <c r="E11" s="293"/>
      <c r="F11" s="151">
        <v>180</v>
      </c>
      <c r="G11" s="151">
        <v>180</v>
      </c>
      <c r="H11" s="151">
        <v>190</v>
      </c>
      <c r="I11" s="151">
        <v>200</v>
      </c>
      <c r="J11" s="151">
        <v>210</v>
      </c>
      <c r="K11" s="151">
        <v>225</v>
      </c>
      <c r="L11" s="152">
        <v>240</v>
      </c>
    </row>
    <row r="12" spans="2:12" x14ac:dyDescent="0.25"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2:12" x14ac:dyDescent="0.25">
      <c r="B13" s="35" t="s">
        <v>141</v>
      </c>
      <c r="C13" s="19">
        <v>1</v>
      </c>
      <c r="D13" s="19">
        <v>2</v>
      </c>
      <c r="E13" s="19">
        <v>3</v>
      </c>
      <c r="F13" s="19">
        <v>4</v>
      </c>
      <c r="G13" s="19">
        <v>5</v>
      </c>
      <c r="H13" s="19">
        <v>6</v>
      </c>
      <c r="I13" s="19">
        <v>7</v>
      </c>
      <c r="J13" s="19">
        <v>8</v>
      </c>
      <c r="K13" s="19">
        <v>9</v>
      </c>
      <c r="L13" s="20">
        <v>10</v>
      </c>
    </row>
    <row r="14" spans="2:12" x14ac:dyDescent="0.25">
      <c r="B14" s="119" t="s">
        <v>91</v>
      </c>
      <c r="C14" s="118" t="s">
        <v>142</v>
      </c>
      <c r="D14" s="118" t="s">
        <v>143</v>
      </c>
      <c r="E14" s="118" t="s">
        <v>144</v>
      </c>
      <c r="F14" s="118" t="s">
        <v>145</v>
      </c>
      <c r="G14" s="118" t="s">
        <v>146</v>
      </c>
      <c r="H14" s="156"/>
      <c r="I14" s="156"/>
      <c r="J14" s="156"/>
      <c r="K14" s="156"/>
      <c r="L14" s="157"/>
    </row>
    <row r="15" spans="2:12" ht="16.5" thickBot="1" x14ac:dyDescent="0.3">
      <c r="B15" s="120" t="s">
        <v>90</v>
      </c>
      <c r="C15" s="21" t="s">
        <v>147</v>
      </c>
      <c r="D15" s="21" t="s">
        <v>148</v>
      </c>
      <c r="E15" s="21" t="s">
        <v>149</v>
      </c>
      <c r="F15" s="21" t="s">
        <v>150</v>
      </c>
      <c r="G15" s="21" t="s">
        <v>151</v>
      </c>
      <c r="H15" s="21" t="s">
        <v>152</v>
      </c>
      <c r="I15" s="21" t="s">
        <v>153</v>
      </c>
      <c r="J15" s="21" t="s">
        <v>154</v>
      </c>
      <c r="K15" s="21" t="s">
        <v>155</v>
      </c>
      <c r="L15" s="22" t="s">
        <v>146</v>
      </c>
    </row>
    <row r="16" spans="2:12" ht="17.25" thickTop="1" thickBot="1" x14ac:dyDescent="0.3"/>
    <row r="17" spans="2:12" ht="30" customHeight="1" thickTop="1" x14ac:dyDescent="0.25">
      <c r="B17" s="294" t="s">
        <v>156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6"/>
    </row>
    <row r="18" spans="2:12" ht="21" x14ac:dyDescent="0.25">
      <c r="B18" s="14" t="s">
        <v>15</v>
      </c>
      <c r="C18" s="299" t="s">
        <v>9</v>
      </c>
      <c r="D18" s="299"/>
      <c r="E18" s="300"/>
      <c r="F18" s="297" t="s">
        <v>10</v>
      </c>
      <c r="G18" s="297"/>
      <c r="H18" s="297" t="s">
        <v>11</v>
      </c>
      <c r="I18" s="297"/>
      <c r="J18" s="297" t="s">
        <v>12</v>
      </c>
      <c r="K18" s="297"/>
      <c r="L18" s="298"/>
    </row>
    <row r="19" spans="2:12" x14ac:dyDescent="0.25">
      <c r="B19" s="8" t="s">
        <v>13</v>
      </c>
      <c r="C19" s="9">
        <v>9</v>
      </c>
      <c r="D19" s="9">
        <v>10</v>
      </c>
      <c r="E19" s="9">
        <v>11</v>
      </c>
      <c r="F19" s="9">
        <v>12</v>
      </c>
      <c r="G19" s="9">
        <v>13</v>
      </c>
      <c r="H19" s="9">
        <v>14</v>
      </c>
      <c r="I19" s="9">
        <v>15</v>
      </c>
      <c r="J19" s="9">
        <v>16</v>
      </c>
      <c r="K19" s="9">
        <v>17</v>
      </c>
      <c r="L19" s="10">
        <v>18</v>
      </c>
    </row>
    <row r="20" spans="2:12" x14ac:dyDescent="0.25">
      <c r="B20" s="11" t="s">
        <v>14</v>
      </c>
      <c r="C20" s="12" t="s">
        <v>3</v>
      </c>
      <c r="D20" s="12" t="s">
        <v>3</v>
      </c>
      <c r="E20" s="12" t="s">
        <v>3</v>
      </c>
      <c r="F20" s="12" t="s">
        <v>3</v>
      </c>
      <c r="G20" s="12" t="s">
        <v>3</v>
      </c>
      <c r="H20" s="12" t="s">
        <v>3</v>
      </c>
      <c r="I20" s="12" t="s">
        <v>3</v>
      </c>
      <c r="J20" s="12" t="s">
        <v>3</v>
      </c>
      <c r="K20" s="12" t="s">
        <v>3</v>
      </c>
      <c r="L20" s="13" t="s">
        <v>3</v>
      </c>
    </row>
    <row r="21" spans="2:12" x14ac:dyDescent="0.25">
      <c r="B21" s="37" t="s">
        <v>0</v>
      </c>
      <c r="C21" s="108">
        <f>D21-(D21/100*10)</f>
        <v>152.19899999999998</v>
      </c>
      <c r="D21" s="108">
        <f>E21-(E21/100*10)</f>
        <v>169.10999999999999</v>
      </c>
      <c r="E21" s="108">
        <f>F21-80</f>
        <v>187.89999999999998</v>
      </c>
      <c r="F21" s="108">
        <f>G21-(G21/100*5)</f>
        <v>267.89999999999998</v>
      </c>
      <c r="G21" s="40">
        <f>I21-50</f>
        <v>282</v>
      </c>
      <c r="H21" s="108">
        <f>I21-(I21/100*5)</f>
        <v>315.39999999999998</v>
      </c>
      <c r="I21" s="40">
        <v>332</v>
      </c>
      <c r="J21" s="108">
        <f>K21-(K21/100*5)</f>
        <v>0</v>
      </c>
      <c r="K21" s="40"/>
      <c r="L21" s="109">
        <f>K21+(K21/100*5)</f>
        <v>0</v>
      </c>
    </row>
    <row r="22" spans="2:12" x14ac:dyDescent="0.25">
      <c r="B22" s="37" t="s">
        <v>88</v>
      </c>
      <c r="C22" s="147">
        <v>120</v>
      </c>
      <c r="D22" s="147">
        <v>130</v>
      </c>
      <c r="E22" s="147">
        <v>140</v>
      </c>
      <c r="F22" s="147">
        <v>150</v>
      </c>
      <c r="G22" s="147">
        <v>160</v>
      </c>
      <c r="H22" s="147">
        <v>170</v>
      </c>
      <c r="I22" s="147">
        <v>180</v>
      </c>
      <c r="J22" s="147">
        <v>200</v>
      </c>
      <c r="K22" s="147">
        <v>220</v>
      </c>
      <c r="L22" s="148">
        <v>240</v>
      </c>
    </row>
    <row r="23" spans="2:12" x14ac:dyDescent="0.25">
      <c r="B23" s="29" t="s">
        <v>1</v>
      </c>
      <c r="C23" s="106">
        <f>D23-(D23/100*10)</f>
        <v>176.05350000000001</v>
      </c>
      <c r="D23" s="106">
        <f>E23-(E23/100*10)</f>
        <v>195.61500000000001</v>
      </c>
      <c r="E23" s="106">
        <f>F23-80</f>
        <v>217.35000000000002</v>
      </c>
      <c r="F23" s="106">
        <f>G23-(G23/100*5)</f>
        <v>297.35000000000002</v>
      </c>
      <c r="G23" s="110">
        <f>I23-50</f>
        <v>313</v>
      </c>
      <c r="H23" s="106">
        <f>I23-(I23/100*5)</f>
        <v>344.85</v>
      </c>
      <c r="I23" s="110">
        <v>363</v>
      </c>
      <c r="J23" s="106">
        <f>K23-(K23/100*5)</f>
        <v>439.85</v>
      </c>
      <c r="K23" s="110">
        <v>463</v>
      </c>
      <c r="L23" s="107">
        <f>K23+(K23/100*5)</f>
        <v>486.15</v>
      </c>
    </row>
    <row r="24" spans="2:12" x14ac:dyDescent="0.25">
      <c r="B24" s="29" t="s">
        <v>86</v>
      </c>
      <c r="C24" s="149">
        <v>140</v>
      </c>
      <c r="D24" s="149">
        <v>150</v>
      </c>
      <c r="E24" s="149">
        <v>160</v>
      </c>
      <c r="F24" s="149">
        <v>160</v>
      </c>
      <c r="G24" s="149">
        <v>180</v>
      </c>
      <c r="H24" s="149">
        <v>200</v>
      </c>
      <c r="I24" s="149">
        <v>210</v>
      </c>
      <c r="J24" s="149">
        <v>220</v>
      </c>
      <c r="K24" s="149">
        <v>239</v>
      </c>
      <c r="L24" s="150">
        <v>245</v>
      </c>
    </row>
    <row r="25" spans="2:12" x14ac:dyDescent="0.25">
      <c r="B25" s="111" t="s">
        <v>2</v>
      </c>
      <c r="C25" s="290"/>
      <c r="D25" s="291"/>
      <c r="E25" s="292"/>
      <c r="F25" s="113">
        <f>G25-(G25/100*5)</f>
        <v>254.6</v>
      </c>
      <c r="G25" s="112">
        <f>I25-50</f>
        <v>268</v>
      </c>
      <c r="H25" s="113">
        <f>I25-(I25/100*5)</f>
        <v>302.10000000000002</v>
      </c>
      <c r="I25" s="112">
        <v>318</v>
      </c>
      <c r="J25" s="113">
        <f>K25-(K25/100*5)</f>
        <v>386.65</v>
      </c>
      <c r="K25" s="112">
        <v>407</v>
      </c>
      <c r="L25" s="114">
        <f>K25+(K25/100*5)</f>
        <v>427.35</v>
      </c>
    </row>
    <row r="26" spans="2:12" x14ac:dyDescent="0.25">
      <c r="B26" s="111" t="s">
        <v>87</v>
      </c>
      <c r="C26" s="293"/>
      <c r="D26" s="293"/>
      <c r="E26" s="293"/>
      <c r="F26" s="151">
        <v>180</v>
      </c>
      <c r="G26" s="151">
        <v>180</v>
      </c>
      <c r="H26" s="151">
        <v>180</v>
      </c>
      <c r="I26" s="151">
        <v>190</v>
      </c>
      <c r="J26" s="151">
        <v>205</v>
      </c>
      <c r="K26" s="151">
        <v>228</v>
      </c>
      <c r="L26" s="152">
        <v>240</v>
      </c>
    </row>
    <row r="27" spans="2:12" x14ac:dyDescent="0.25"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5"/>
    </row>
    <row r="28" spans="2:12" x14ac:dyDescent="0.25">
      <c r="B28" s="34" t="s">
        <v>141</v>
      </c>
      <c r="C28" s="15">
        <v>1</v>
      </c>
      <c r="D28" s="15">
        <v>2</v>
      </c>
      <c r="E28" s="15">
        <v>3</v>
      </c>
      <c r="F28" s="15">
        <v>4</v>
      </c>
      <c r="G28" s="15">
        <v>5</v>
      </c>
      <c r="H28" s="15">
        <v>6</v>
      </c>
      <c r="I28" s="15">
        <v>7</v>
      </c>
      <c r="J28" s="15">
        <v>8</v>
      </c>
      <c r="K28" s="15">
        <v>9</v>
      </c>
      <c r="L28" s="16">
        <v>10</v>
      </c>
    </row>
    <row r="29" spans="2:12" x14ac:dyDescent="0.25">
      <c r="B29" s="123" t="s">
        <v>91</v>
      </c>
      <c r="C29" s="121" t="s">
        <v>142</v>
      </c>
      <c r="D29" s="121" t="s">
        <v>143</v>
      </c>
      <c r="E29" s="121" t="s">
        <v>144</v>
      </c>
      <c r="F29" s="121" t="s">
        <v>145</v>
      </c>
      <c r="G29" s="121" t="s">
        <v>146</v>
      </c>
      <c r="H29" s="156"/>
      <c r="I29" s="156"/>
      <c r="J29" s="156"/>
      <c r="K29" s="156"/>
      <c r="L29" s="157"/>
    </row>
    <row r="30" spans="2:12" ht="16.5" thickBot="1" x14ac:dyDescent="0.3">
      <c r="B30" s="122" t="s">
        <v>90</v>
      </c>
      <c r="C30" s="17" t="s">
        <v>147</v>
      </c>
      <c r="D30" s="17" t="s">
        <v>148</v>
      </c>
      <c r="E30" s="17" t="s">
        <v>149</v>
      </c>
      <c r="F30" s="17" t="s">
        <v>150</v>
      </c>
      <c r="G30" s="17" t="s">
        <v>151</v>
      </c>
      <c r="H30" s="17" t="s">
        <v>152</v>
      </c>
      <c r="I30" s="17" t="s">
        <v>153</v>
      </c>
      <c r="J30" s="17" t="s">
        <v>154</v>
      </c>
      <c r="K30" s="17" t="s">
        <v>155</v>
      </c>
      <c r="L30" s="18" t="s">
        <v>146</v>
      </c>
    </row>
    <row r="31" spans="2:12" ht="17.25" thickTop="1" thickBot="1" x14ac:dyDescent="0.3"/>
    <row r="32" spans="2:12" ht="30" customHeight="1" thickTop="1" x14ac:dyDescent="0.25">
      <c r="B32" s="294" t="s">
        <v>157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6"/>
    </row>
    <row r="33" spans="2:12" ht="21" x14ac:dyDescent="0.25">
      <c r="B33" s="14" t="s">
        <v>15</v>
      </c>
      <c r="C33" s="297" t="s">
        <v>11</v>
      </c>
      <c r="D33" s="297"/>
      <c r="E33" s="297" t="s">
        <v>12</v>
      </c>
      <c r="F33" s="297"/>
      <c r="G33" s="298"/>
      <c r="H33" s="297" t="s">
        <v>11</v>
      </c>
      <c r="I33" s="297"/>
      <c r="J33" s="297" t="s">
        <v>12</v>
      </c>
      <c r="K33" s="297"/>
      <c r="L33" s="298"/>
    </row>
    <row r="34" spans="2:12" x14ac:dyDescent="0.25">
      <c r="B34" s="1" t="s">
        <v>158</v>
      </c>
      <c r="C34" s="2">
        <v>15</v>
      </c>
      <c r="D34" s="2">
        <v>16</v>
      </c>
      <c r="E34" s="2">
        <v>17</v>
      </c>
      <c r="F34" s="2">
        <v>18</v>
      </c>
      <c r="G34" s="3">
        <v>19</v>
      </c>
      <c r="H34" s="2">
        <v>15</v>
      </c>
      <c r="I34" s="2">
        <v>16</v>
      </c>
      <c r="J34" s="2">
        <v>17</v>
      </c>
      <c r="K34" s="2">
        <v>18</v>
      </c>
      <c r="L34" s="3">
        <v>19</v>
      </c>
    </row>
    <row r="35" spans="2:12" x14ac:dyDescent="0.25">
      <c r="B35" s="158" t="s">
        <v>159</v>
      </c>
      <c r="C35" s="159">
        <v>10.199999999999999</v>
      </c>
      <c r="D35" s="159">
        <v>10.4</v>
      </c>
      <c r="E35" s="159">
        <v>10.6</v>
      </c>
      <c r="F35" s="159">
        <v>10.8</v>
      </c>
      <c r="G35" s="160">
        <v>11</v>
      </c>
      <c r="H35" s="161">
        <v>180</v>
      </c>
      <c r="I35" s="162">
        <v>200</v>
      </c>
      <c r="J35" s="161">
        <v>220</v>
      </c>
      <c r="K35" s="162">
        <v>240</v>
      </c>
      <c r="L35" s="163">
        <v>260</v>
      </c>
    </row>
    <row r="36" spans="2:12" x14ac:dyDescent="0.25">
      <c r="B36" s="164" t="s">
        <v>160</v>
      </c>
      <c r="C36" s="165">
        <v>10.6</v>
      </c>
      <c r="D36" s="165">
        <v>10.9</v>
      </c>
      <c r="E36" s="165">
        <v>11.3</v>
      </c>
      <c r="F36" s="165">
        <v>11.5</v>
      </c>
      <c r="G36" s="166">
        <v>11.8</v>
      </c>
      <c r="H36" s="167">
        <v>200</v>
      </c>
      <c r="I36" s="167">
        <v>220</v>
      </c>
      <c r="J36" s="167">
        <v>240</v>
      </c>
      <c r="K36" s="167">
        <v>260</v>
      </c>
      <c r="L36" s="168">
        <v>280</v>
      </c>
    </row>
    <row r="37" spans="2:12" x14ac:dyDescent="0.25">
      <c r="B37" s="153"/>
      <c r="C37" s="169"/>
      <c r="D37" s="169"/>
      <c r="E37" s="169"/>
      <c r="F37" s="169"/>
      <c r="G37" s="169"/>
      <c r="H37" s="154"/>
      <c r="I37" s="154"/>
      <c r="J37" s="154"/>
      <c r="K37" s="154"/>
      <c r="L37" s="155"/>
    </row>
    <row r="38" spans="2:12" x14ac:dyDescent="0.25">
      <c r="B38" s="170" t="s">
        <v>161</v>
      </c>
      <c r="C38" s="171">
        <v>15</v>
      </c>
      <c r="D38" s="171">
        <v>16</v>
      </c>
      <c r="E38" s="171">
        <v>17</v>
      </c>
      <c r="F38" s="171">
        <v>18</v>
      </c>
      <c r="G38" s="172">
        <v>19</v>
      </c>
      <c r="H38" s="171">
        <v>15</v>
      </c>
      <c r="I38" s="171">
        <v>16</v>
      </c>
      <c r="J38" s="171">
        <v>17</v>
      </c>
      <c r="K38" s="171">
        <v>18</v>
      </c>
      <c r="L38" s="172">
        <v>19</v>
      </c>
    </row>
    <row r="39" spans="2:12" x14ac:dyDescent="0.25">
      <c r="B39" s="173" t="s">
        <v>159</v>
      </c>
      <c r="C39" s="174">
        <v>10.4</v>
      </c>
      <c r="D39" s="174">
        <v>10.8</v>
      </c>
      <c r="E39" s="174">
        <v>11.2</v>
      </c>
      <c r="F39" s="174">
        <v>11.6</v>
      </c>
      <c r="G39" s="175">
        <v>12</v>
      </c>
      <c r="H39" s="176">
        <v>220</v>
      </c>
      <c r="I39" s="177">
        <v>240</v>
      </c>
      <c r="J39" s="176">
        <v>260</v>
      </c>
      <c r="K39" s="177">
        <v>280</v>
      </c>
      <c r="L39" s="178">
        <v>300</v>
      </c>
    </row>
    <row r="40" spans="2:12" x14ac:dyDescent="0.25">
      <c r="B40" s="179" t="s">
        <v>160</v>
      </c>
      <c r="C40" s="180">
        <v>12.4</v>
      </c>
      <c r="D40" s="180">
        <v>12.8</v>
      </c>
      <c r="E40" s="180">
        <v>13.2</v>
      </c>
      <c r="F40" s="180">
        <v>13.6</v>
      </c>
      <c r="G40" s="181">
        <v>14</v>
      </c>
      <c r="H40" s="182">
        <v>240</v>
      </c>
      <c r="I40" s="182">
        <v>260</v>
      </c>
      <c r="J40" s="182">
        <v>280</v>
      </c>
      <c r="K40" s="182">
        <v>300</v>
      </c>
      <c r="L40" s="183">
        <v>320</v>
      </c>
    </row>
    <row r="41" spans="2:12" x14ac:dyDescent="0.25">
      <c r="B41" s="184" t="s">
        <v>162</v>
      </c>
      <c r="C41" s="185"/>
      <c r="D41" s="185"/>
      <c r="E41" s="185"/>
      <c r="F41" s="186">
        <v>14.4</v>
      </c>
      <c r="G41" s="187">
        <v>14.8</v>
      </c>
      <c r="H41" s="188"/>
      <c r="I41" s="188"/>
      <c r="J41" s="188"/>
      <c r="K41" s="189">
        <v>300</v>
      </c>
      <c r="L41" s="190">
        <v>340</v>
      </c>
    </row>
    <row r="42" spans="2:12" x14ac:dyDescent="0.25"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5"/>
    </row>
    <row r="43" spans="2:12" x14ac:dyDescent="0.25">
      <c r="B43" s="34" t="s">
        <v>141</v>
      </c>
      <c r="C43" s="15">
        <v>1</v>
      </c>
      <c r="D43" s="15">
        <v>2</v>
      </c>
      <c r="E43" s="15">
        <v>3</v>
      </c>
      <c r="F43" s="15">
        <v>4</v>
      </c>
      <c r="G43" s="15">
        <v>5</v>
      </c>
      <c r="H43" s="15">
        <v>6</v>
      </c>
      <c r="I43" s="15">
        <v>7</v>
      </c>
      <c r="J43" s="15">
        <v>8</v>
      </c>
      <c r="K43" s="15">
        <v>9</v>
      </c>
      <c r="L43" s="16">
        <v>10</v>
      </c>
    </row>
    <row r="44" spans="2:12" x14ac:dyDescent="0.25">
      <c r="B44" s="123" t="s">
        <v>163</v>
      </c>
      <c r="C44" s="121" t="s">
        <v>164</v>
      </c>
      <c r="D44" s="121" t="s">
        <v>165</v>
      </c>
      <c r="E44" s="121" t="s">
        <v>166</v>
      </c>
      <c r="F44" s="121" t="s">
        <v>167</v>
      </c>
      <c r="G44" s="121" t="s">
        <v>168</v>
      </c>
      <c r="H44" s="156"/>
      <c r="I44" s="156"/>
      <c r="J44" s="156"/>
      <c r="K44" s="156"/>
      <c r="L44" s="157"/>
    </row>
    <row r="45" spans="2:12" ht="16.5" thickBot="1" x14ac:dyDescent="0.3">
      <c r="B45" s="122" t="s">
        <v>90</v>
      </c>
      <c r="C45" s="17" t="s">
        <v>147</v>
      </c>
      <c r="D45" s="17" t="s">
        <v>148</v>
      </c>
      <c r="E45" s="17" t="s">
        <v>149</v>
      </c>
      <c r="F45" s="17" t="s">
        <v>150</v>
      </c>
      <c r="G45" s="17" t="s">
        <v>151</v>
      </c>
      <c r="H45" s="17" t="s">
        <v>152</v>
      </c>
      <c r="I45" s="17" t="s">
        <v>153</v>
      </c>
      <c r="J45" s="17" t="s">
        <v>154</v>
      </c>
      <c r="K45" s="17" t="s">
        <v>155</v>
      </c>
      <c r="L45" s="18" t="s">
        <v>146</v>
      </c>
    </row>
    <row r="46" spans="2:12" ht="17.25" thickTop="1" thickBot="1" x14ac:dyDescent="0.3"/>
    <row r="47" spans="2:12" ht="30" customHeight="1" thickTop="1" x14ac:dyDescent="0.25">
      <c r="B47" s="285" t="s">
        <v>169</v>
      </c>
      <c r="C47" s="286"/>
      <c r="D47" s="286"/>
      <c r="E47" s="286"/>
      <c r="F47" s="286"/>
      <c r="G47" s="286"/>
      <c r="H47" s="286"/>
      <c r="I47" s="286"/>
      <c r="J47" s="286"/>
      <c r="K47" s="286"/>
      <c r="L47" s="287"/>
    </row>
    <row r="48" spans="2:12" ht="21" x14ac:dyDescent="0.25">
      <c r="B48" s="7" t="s">
        <v>15</v>
      </c>
      <c r="C48" s="288" t="s">
        <v>9</v>
      </c>
      <c r="D48" s="288"/>
      <c r="E48" s="288"/>
      <c r="F48" s="288" t="s">
        <v>10</v>
      </c>
      <c r="G48" s="288"/>
      <c r="H48" s="288" t="s">
        <v>11</v>
      </c>
      <c r="I48" s="288"/>
      <c r="J48" s="288" t="s">
        <v>12</v>
      </c>
      <c r="K48" s="288"/>
      <c r="L48" s="289"/>
    </row>
    <row r="49" spans="2:12" x14ac:dyDescent="0.25">
      <c r="B49" s="26" t="s">
        <v>13</v>
      </c>
      <c r="C49" s="27">
        <v>9</v>
      </c>
      <c r="D49" s="27">
        <v>10</v>
      </c>
      <c r="E49" s="27">
        <v>11</v>
      </c>
      <c r="F49" s="27">
        <v>12</v>
      </c>
      <c r="G49" s="27">
        <v>13</v>
      </c>
      <c r="H49" s="27">
        <v>14</v>
      </c>
      <c r="I49" s="27">
        <v>15</v>
      </c>
      <c r="J49" s="27">
        <v>16</v>
      </c>
      <c r="K49" s="27">
        <v>17</v>
      </c>
      <c r="L49" s="28">
        <v>18</v>
      </c>
    </row>
    <row r="50" spans="2:12" x14ac:dyDescent="0.25">
      <c r="B50" s="29" t="s">
        <v>0</v>
      </c>
      <c r="C50" s="32">
        <v>5.5</v>
      </c>
      <c r="D50" s="32">
        <v>6</v>
      </c>
      <c r="E50" s="32">
        <v>6.5</v>
      </c>
      <c r="F50" s="32">
        <v>5.5</v>
      </c>
      <c r="G50" s="32">
        <v>6</v>
      </c>
      <c r="H50" s="32">
        <v>6</v>
      </c>
      <c r="I50" s="32">
        <v>6.5</v>
      </c>
      <c r="J50" s="32">
        <v>6</v>
      </c>
      <c r="K50" s="32">
        <v>6.5</v>
      </c>
      <c r="L50" s="33">
        <v>7</v>
      </c>
    </row>
    <row r="51" spans="2:12" x14ac:dyDescent="0.25">
      <c r="B51" s="29" t="s">
        <v>1</v>
      </c>
      <c r="C51" s="32">
        <v>5.5</v>
      </c>
      <c r="D51" s="32">
        <v>6</v>
      </c>
      <c r="E51" s="32">
        <v>6.5</v>
      </c>
      <c r="F51" s="32">
        <v>5.5</v>
      </c>
      <c r="G51" s="32">
        <v>6</v>
      </c>
      <c r="H51" s="32">
        <v>6</v>
      </c>
      <c r="I51" s="32">
        <v>6.5</v>
      </c>
      <c r="J51" s="32">
        <v>6</v>
      </c>
      <c r="K51" s="32">
        <v>6.5</v>
      </c>
      <c r="L51" s="33">
        <v>7</v>
      </c>
    </row>
    <row r="52" spans="2:12" x14ac:dyDescent="0.25">
      <c r="B52" s="29" t="s">
        <v>2</v>
      </c>
      <c r="C52" s="191"/>
      <c r="D52" s="191"/>
      <c r="E52" s="191"/>
      <c r="F52" s="32">
        <v>5.5</v>
      </c>
      <c r="G52" s="32">
        <v>6</v>
      </c>
      <c r="H52" s="32">
        <v>6.5</v>
      </c>
      <c r="I52" s="32">
        <v>7</v>
      </c>
      <c r="J52" s="32">
        <v>6.5</v>
      </c>
      <c r="K52" s="32">
        <v>7</v>
      </c>
      <c r="L52" s="33">
        <v>7.5</v>
      </c>
    </row>
    <row r="53" spans="2:12" x14ac:dyDescent="0.25">
      <c r="B53" s="153"/>
      <c r="C53" s="192"/>
      <c r="D53" s="192"/>
      <c r="E53" s="192"/>
      <c r="F53" s="192"/>
      <c r="G53" s="192"/>
      <c r="H53" s="192"/>
      <c r="I53" s="192"/>
      <c r="J53" s="192"/>
      <c r="K53" s="192"/>
      <c r="L53" s="193"/>
    </row>
    <row r="54" spans="2:12" x14ac:dyDescent="0.25">
      <c r="B54" s="31" t="s">
        <v>141</v>
      </c>
      <c r="C54" s="283">
        <v>1</v>
      </c>
      <c r="D54" s="283"/>
      <c r="E54" s="283">
        <v>2</v>
      </c>
      <c r="F54" s="283"/>
      <c r="G54" s="283">
        <v>3</v>
      </c>
      <c r="H54" s="283"/>
      <c r="I54" s="283">
        <v>4</v>
      </c>
      <c r="J54" s="283"/>
      <c r="K54" s="283">
        <v>5</v>
      </c>
      <c r="L54" s="284"/>
    </row>
    <row r="55" spans="2:12" ht="16.5" thickBot="1" x14ac:dyDescent="0.3">
      <c r="B55" s="30"/>
      <c r="C55" s="278" t="s">
        <v>170</v>
      </c>
      <c r="D55" s="279"/>
      <c r="E55" s="280" t="s">
        <v>171</v>
      </c>
      <c r="F55" s="279"/>
      <c r="G55" s="278" t="s">
        <v>172</v>
      </c>
      <c r="H55" s="279"/>
      <c r="I55" s="278" t="s">
        <v>173</v>
      </c>
      <c r="J55" s="279"/>
      <c r="K55" s="281" t="s">
        <v>174</v>
      </c>
      <c r="L55" s="282"/>
    </row>
    <row r="56" spans="2:12" ht="17.25" thickTop="1" thickBot="1" x14ac:dyDescent="0.3"/>
    <row r="57" spans="2:12" ht="30" customHeight="1" thickTop="1" x14ac:dyDescent="0.25">
      <c r="B57" s="275" t="s">
        <v>175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77"/>
    </row>
    <row r="58" spans="2:12" ht="21" x14ac:dyDescent="0.25">
      <c r="B58" s="14" t="s">
        <v>15</v>
      </c>
      <c r="C58" s="273" t="s">
        <v>5</v>
      </c>
      <c r="D58" s="273"/>
      <c r="E58" s="273"/>
      <c r="F58" s="273"/>
      <c r="G58" s="273"/>
      <c r="H58" s="273"/>
      <c r="I58" s="273" t="s">
        <v>6</v>
      </c>
      <c r="J58" s="273"/>
      <c r="K58" s="273"/>
      <c r="L58" s="274"/>
    </row>
    <row r="59" spans="2:12" x14ac:dyDescent="0.25">
      <c r="B59" s="39" t="s">
        <v>13</v>
      </c>
      <c r="C59" s="270">
        <v>9</v>
      </c>
      <c r="D59" s="270"/>
      <c r="E59" s="270">
        <v>10</v>
      </c>
      <c r="F59" s="270"/>
      <c r="G59" s="270">
        <v>11</v>
      </c>
      <c r="H59" s="270"/>
      <c r="I59" s="270">
        <v>12</v>
      </c>
      <c r="J59" s="270"/>
      <c r="K59" s="270">
        <v>13</v>
      </c>
      <c r="L59" s="271"/>
    </row>
    <row r="60" spans="2:12" x14ac:dyDescent="0.25">
      <c r="B60" s="37" t="s">
        <v>14</v>
      </c>
      <c r="C60" s="40" t="s">
        <v>3</v>
      </c>
      <c r="D60" s="40" t="s">
        <v>4</v>
      </c>
      <c r="E60" s="40" t="s">
        <v>3</v>
      </c>
      <c r="F60" s="40" t="s">
        <v>4</v>
      </c>
      <c r="G60" s="40" t="s">
        <v>3</v>
      </c>
      <c r="H60" s="40" t="s">
        <v>4</v>
      </c>
      <c r="I60" s="40" t="s">
        <v>3</v>
      </c>
      <c r="J60" s="40" t="s">
        <v>4</v>
      </c>
      <c r="K60" s="40" t="s">
        <v>3</v>
      </c>
      <c r="L60" s="41" t="s">
        <v>4</v>
      </c>
    </row>
    <row r="61" spans="2:12" x14ac:dyDescent="0.25">
      <c r="B61" s="37" t="s">
        <v>0</v>
      </c>
      <c r="C61" s="42">
        <f>G61-1</f>
        <v>9.8000000000000007</v>
      </c>
      <c r="D61" s="42">
        <f>H61-1</f>
        <v>9.4</v>
      </c>
      <c r="E61" s="42">
        <f>G61-0.5</f>
        <v>10.3</v>
      </c>
      <c r="F61" s="42">
        <f>H61-0.5</f>
        <v>9.9</v>
      </c>
      <c r="G61" s="42">
        <v>10.8</v>
      </c>
      <c r="H61" s="42">
        <v>10.4</v>
      </c>
      <c r="I61" s="42">
        <f>K61-1.4</f>
        <v>14.999999999999998</v>
      </c>
      <c r="J61" s="42">
        <f>L61-1.2</f>
        <v>12.600000000000001</v>
      </c>
      <c r="K61" s="42">
        <v>16.399999999999999</v>
      </c>
      <c r="L61" s="43">
        <v>13.8</v>
      </c>
    </row>
    <row r="62" spans="2:12" x14ac:dyDescent="0.25">
      <c r="B62" s="37" t="s">
        <v>1</v>
      </c>
      <c r="C62" s="42">
        <f>G62-1</f>
        <v>10.6</v>
      </c>
      <c r="D62" s="42">
        <f>H62-1</f>
        <v>9.8000000000000007</v>
      </c>
      <c r="E62" s="42">
        <f>G62-0.5</f>
        <v>11.1</v>
      </c>
      <c r="F62" s="42">
        <f>H62-0.5</f>
        <v>10.3</v>
      </c>
      <c r="G62" s="42">
        <v>11.6</v>
      </c>
      <c r="H62" s="42">
        <v>10.8</v>
      </c>
      <c r="I62" s="42">
        <f t="shared" ref="I62:I63" si="0">K62-1.4</f>
        <v>16.400000000000002</v>
      </c>
      <c r="J62" s="42">
        <f t="shared" ref="J62:J63" si="1">L62-1.2</f>
        <v>13.4</v>
      </c>
      <c r="K62" s="42">
        <v>17.8</v>
      </c>
      <c r="L62" s="43">
        <v>14.6</v>
      </c>
    </row>
    <row r="63" spans="2:12" x14ac:dyDescent="0.25">
      <c r="B63" s="37" t="s">
        <v>2</v>
      </c>
      <c r="C63" s="272"/>
      <c r="D63" s="272"/>
      <c r="E63" s="272"/>
      <c r="F63" s="272"/>
      <c r="G63" s="272"/>
      <c r="H63" s="272"/>
      <c r="I63" s="42">
        <f t="shared" si="0"/>
        <v>13.6</v>
      </c>
      <c r="J63" s="42">
        <f t="shared" si="1"/>
        <v>10.200000000000001</v>
      </c>
      <c r="K63" s="42">
        <v>15</v>
      </c>
      <c r="L63" s="43">
        <v>11.4</v>
      </c>
    </row>
    <row r="64" spans="2:12" x14ac:dyDescent="0.25">
      <c r="B64" s="194"/>
      <c r="C64" s="154"/>
      <c r="D64" s="154"/>
      <c r="E64" s="154"/>
      <c r="F64" s="154"/>
      <c r="G64" s="154"/>
      <c r="H64" s="154"/>
      <c r="I64" s="154"/>
      <c r="J64" s="154"/>
      <c r="K64" s="154"/>
      <c r="L64" s="155"/>
    </row>
    <row r="65" spans="2:12" ht="21" x14ac:dyDescent="0.25">
      <c r="B65" s="14" t="s">
        <v>15</v>
      </c>
      <c r="C65" s="273" t="s">
        <v>7</v>
      </c>
      <c r="D65" s="273"/>
      <c r="E65" s="273"/>
      <c r="F65" s="273"/>
      <c r="G65" s="273" t="s">
        <v>8</v>
      </c>
      <c r="H65" s="273"/>
      <c r="I65" s="273"/>
      <c r="J65" s="273"/>
      <c r="K65" s="273"/>
      <c r="L65" s="274"/>
    </row>
    <row r="66" spans="2:12" x14ac:dyDescent="0.25">
      <c r="B66" s="39" t="s">
        <v>13</v>
      </c>
      <c r="C66" s="270">
        <v>14</v>
      </c>
      <c r="D66" s="270"/>
      <c r="E66" s="270">
        <v>15</v>
      </c>
      <c r="F66" s="270"/>
      <c r="G66" s="270">
        <v>16</v>
      </c>
      <c r="H66" s="270"/>
      <c r="I66" s="270">
        <v>17</v>
      </c>
      <c r="J66" s="270"/>
      <c r="K66" s="270">
        <v>18</v>
      </c>
      <c r="L66" s="271"/>
    </row>
    <row r="67" spans="2:12" x14ac:dyDescent="0.25">
      <c r="B67" s="37" t="s">
        <v>14</v>
      </c>
      <c r="C67" s="40" t="s">
        <v>3</v>
      </c>
      <c r="D67" s="40" t="s">
        <v>4</v>
      </c>
      <c r="E67" s="40" t="s">
        <v>3</v>
      </c>
      <c r="F67" s="40" t="s">
        <v>4</v>
      </c>
      <c r="G67" s="40" t="s">
        <v>3</v>
      </c>
      <c r="H67" s="40" t="s">
        <v>4</v>
      </c>
      <c r="I67" s="40" t="s">
        <v>3</v>
      </c>
      <c r="J67" s="40" t="s">
        <v>4</v>
      </c>
      <c r="K67" s="40" t="s">
        <v>3</v>
      </c>
      <c r="L67" s="41" t="s">
        <v>4</v>
      </c>
    </row>
    <row r="68" spans="2:12" x14ac:dyDescent="0.25">
      <c r="B68" s="37" t="s">
        <v>0</v>
      </c>
      <c r="C68" s="42">
        <v>18.399999999999999</v>
      </c>
      <c r="D68" s="42">
        <v>15.6</v>
      </c>
      <c r="E68" s="42">
        <v>19</v>
      </c>
      <c r="F68" s="42">
        <v>16.600000000000001</v>
      </c>
      <c r="G68" s="42">
        <v>21.2</v>
      </c>
      <c r="H68" s="42">
        <v>18.600000000000001</v>
      </c>
      <c r="I68" s="42">
        <v>22.3</v>
      </c>
      <c r="J68" s="42">
        <v>18.8</v>
      </c>
      <c r="K68" s="42">
        <v>24.2</v>
      </c>
      <c r="L68" s="43">
        <v>19</v>
      </c>
    </row>
    <row r="69" spans="2:12" x14ac:dyDescent="0.25">
      <c r="B69" s="37" t="s">
        <v>1</v>
      </c>
      <c r="C69" s="42">
        <v>20.2</v>
      </c>
      <c r="D69" s="42">
        <v>18</v>
      </c>
      <c r="E69" s="42">
        <v>21.5</v>
      </c>
      <c r="F69" s="42">
        <v>19</v>
      </c>
      <c r="G69" s="42">
        <v>22.8</v>
      </c>
      <c r="H69" s="42">
        <v>20.2</v>
      </c>
      <c r="I69" s="42">
        <v>23.8</v>
      </c>
      <c r="J69" s="42">
        <v>20.8</v>
      </c>
      <c r="K69" s="42">
        <v>25</v>
      </c>
      <c r="L69" s="43">
        <v>21.6</v>
      </c>
    </row>
    <row r="70" spans="2:12" x14ac:dyDescent="0.25">
      <c r="B70" s="37" t="s">
        <v>2</v>
      </c>
      <c r="C70" s="42">
        <v>17.7</v>
      </c>
      <c r="D70" s="42">
        <v>14.7</v>
      </c>
      <c r="E70" s="42">
        <v>19</v>
      </c>
      <c r="F70" s="42">
        <v>15.9</v>
      </c>
      <c r="G70" s="42">
        <v>22</v>
      </c>
      <c r="H70" s="42">
        <v>18</v>
      </c>
      <c r="I70" s="42">
        <v>23</v>
      </c>
      <c r="J70" s="42">
        <v>18.8</v>
      </c>
      <c r="K70" s="42">
        <v>24</v>
      </c>
      <c r="L70" s="43">
        <v>19.600000000000001</v>
      </c>
    </row>
    <row r="71" spans="2:12" x14ac:dyDescent="0.25">
      <c r="B71" s="194"/>
      <c r="C71" s="154"/>
      <c r="D71" s="154"/>
      <c r="E71" s="154"/>
      <c r="F71" s="154"/>
      <c r="G71" s="154"/>
      <c r="H71" s="154"/>
      <c r="I71" s="154"/>
      <c r="J71" s="154"/>
      <c r="K71" s="154"/>
      <c r="L71" s="155"/>
    </row>
    <row r="72" spans="2:12" x14ac:dyDescent="0.25">
      <c r="B72" s="44" t="s">
        <v>141</v>
      </c>
      <c r="C72" s="267">
        <v>1</v>
      </c>
      <c r="D72" s="268"/>
      <c r="E72" s="267">
        <v>2</v>
      </c>
      <c r="F72" s="268"/>
      <c r="G72" s="267">
        <v>3</v>
      </c>
      <c r="H72" s="268"/>
      <c r="I72" s="267">
        <v>4</v>
      </c>
      <c r="J72" s="268"/>
      <c r="K72" s="267">
        <v>5</v>
      </c>
      <c r="L72" s="269"/>
    </row>
    <row r="73" spans="2:12" ht="16.5" thickBot="1" x14ac:dyDescent="0.3">
      <c r="B73" s="38"/>
      <c r="C73" s="264" t="s">
        <v>164</v>
      </c>
      <c r="D73" s="265"/>
      <c r="E73" s="264" t="s">
        <v>176</v>
      </c>
      <c r="F73" s="265"/>
      <c r="G73" s="264" t="s">
        <v>166</v>
      </c>
      <c r="H73" s="265"/>
      <c r="I73" s="264" t="s">
        <v>167</v>
      </c>
      <c r="J73" s="265"/>
      <c r="K73" s="264" t="s">
        <v>174</v>
      </c>
      <c r="L73" s="266"/>
    </row>
    <row r="74" spans="2:12" ht="16.5" thickTop="1" x14ac:dyDescent="0.25"/>
  </sheetData>
  <mergeCells count="62">
    <mergeCell ref="C10:E10"/>
    <mergeCell ref="B2:L2"/>
    <mergeCell ref="C3:E3"/>
    <mergeCell ref="F3:G3"/>
    <mergeCell ref="H3:I3"/>
    <mergeCell ref="J3:L3"/>
    <mergeCell ref="C11:E11"/>
    <mergeCell ref="B17:L17"/>
    <mergeCell ref="C18:E18"/>
    <mergeCell ref="F18:G18"/>
    <mergeCell ref="H18:I18"/>
    <mergeCell ref="J18:L18"/>
    <mergeCell ref="C25:E25"/>
    <mergeCell ref="C26:E26"/>
    <mergeCell ref="B32:L32"/>
    <mergeCell ref="C33:D33"/>
    <mergeCell ref="E33:G33"/>
    <mergeCell ref="H33:I33"/>
    <mergeCell ref="J33:L33"/>
    <mergeCell ref="B47:L47"/>
    <mergeCell ref="C48:E48"/>
    <mergeCell ref="F48:G48"/>
    <mergeCell ref="H48:I48"/>
    <mergeCell ref="J48:L48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7:L57"/>
    <mergeCell ref="C58:H58"/>
    <mergeCell ref="I58:L58"/>
    <mergeCell ref="C59:D59"/>
    <mergeCell ref="E59:F59"/>
    <mergeCell ref="G59:H59"/>
    <mergeCell ref="I59:J59"/>
    <mergeCell ref="K59:L59"/>
    <mergeCell ref="C63:D63"/>
    <mergeCell ref="E63:F63"/>
    <mergeCell ref="G63:H63"/>
    <mergeCell ref="C65:F65"/>
    <mergeCell ref="G65:L65"/>
    <mergeCell ref="C66:D66"/>
    <mergeCell ref="E66:F66"/>
    <mergeCell ref="G66:H66"/>
    <mergeCell ref="I66:J66"/>
    <mergeCell ref="K66:L66"/>
    <mergeCell ref="C72:D72"/>
    <mergeCell ref="E72:F72"/>
    <mergeCell ref="G72:H72"/>
    <mergeCell ref="I72:J72"/>
    <mergeCell ref="K72:L72"/>
    <mergeCell ref="C73:D73"/>
    <mergeCell ref="E73:F73"/>
    <mergeCell ref="G73:H73"/>
    <mergeCell ref="I73:J73"/>
    <mergeCell ref="K73:L73"/>
  </mergeCells>
  <pageMargins left="0.7" right="0.7" top="0.75" bottom="0.75" header="0.3" footer="0.3"/>
  <pageSetup paperSize="9" scale="42" orientation="portrait" horizontalDpi="0" verticalDpi="0" copies="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831A5-2CB7-834C-A66A-50D30DDF3765}">
  <dimension ref="A1:AT32"/>
  <sheetViews>
    <sheetView tabSelected="1" zoomScale="75" workbookViewId="0">
      <selection activeCell="J26" sqref="J26"/>
    </sheetView>
  </sheetViews>
  <sheetFormatPr baseColWidth="10" defaultRowHeight="15.75" x14ac:dyDescent="0.25"/>
  <cols>
    <col min="1" max="1" width="13.375" customWidth="1"/>
    <col min="3" max="3" width="10.125" bestFit="1" customWidth="1"/>
    <col min="4" max="5" width="9.625" customWidth="1"/>
    <col min="6" max="17" width="8.125" customWidth="1"/>
    <col min="18" max="24" width="9.875" customWidth="1"/>
    <col min="25" max="31" width="7.875" customWidth="1"/>
    <col min="32" max="45" width="9.875" customWidth="1"/>
    <col min="46" max="46" width="19" customWidth="1"/>
  </cols>
  <sheetData>
    <row r="1" spans="1:46" ht="48.95" customHeight="1" thickTop="1" thickBot="1" x14ac:dyDescent="0.3">
      <c r="A1" s="308" t="s">
        <v>217</v>
      </c>
      <c r="B1" s="309"/>
      <c r="C1" s="309"/>
      <c r="D1" s="309"/>
      <c r="E1" s="309"/>
      <c r="F1" s="309"/>
      <c r="G1" s="310"/>
      <c r="H1" s="321" t="s">
        <v>203</v>
      </c>
      <c r="I1" s="322"/>
      <c r="J1" s="322"/>
      <c r="K1" s="322"/>
      <c r="L1" s="322"/>
      <c r="M1" s="311" t="s">
        <v>202</v>
      </c>
      <c r="N1" s="311"/>
      <c r="O1" s="311"/>
      <c r="P1" s="311"/>
      <c r="Q1" s="312"/>
      <c r="R1" s="323" t="s">
        <v>201</v>
      </c>
      <c r="S1" s="323"/>
      <c r="T1" s="323"/>
      <c r="U1" s="323"/>
      <c r="V1" s="323"/>
      <c r="W1" s="323"/>
      <c r="X1" s="323"/>
      <c r="Y1" s="324" t="s">
        <v>136</v>
      </c>
      <c r="Z1" s="324"/>
      <c r="AA1" s="324"/>
      <c r="AB1" s="324"/>
      <c r="AC1" s="324"/>
      <c r="AD1" s="324"/>
      <c r="AE1" s="324"/>
      <c r="AF1" s="313" t="s">
        <v>204</v>
      </c>
      <c r="AG1" s="314"/>
      <c r="AH1" s="314"/>
      <c r="AI1" s="314"/>
      <c r="AJ1" s="314"/>
      <c r="AK1" s="314"/>
      <c r="AL1" s="315"/>
      <c r="AM1" s="316" t="s">
        <v>135</v>
      </c>
      <c r="AN1" s="317"/>
      <c r="AO1" s="317"/>
      <c r="AP1" s="317"/>
      <c r="AQ1" s="317"/>
      <c r="AR1" s="317"/>
      <c r="AS1" s="318"/>
      <c r="AT1" s="319" t="s">
        <v>57</v>
      </c>
    </row>
    <row r="2" spans="1:46" ht="24.95" customHeight="1" thickTop="1" thickBot="1" x14ac:dyDescent="0.3">
      <c r="A2" s="142" t="s">
        <v>44</v>
      </c>
      <c r="B2" s="143" t="s">
        <v>45</v>
      </c>
      <c r="C2" s="143" t="s">
        <v>177</v>
      </c>
      <c r="D2" s="124" t="s">
        <v>178</v>
      </c>
      <c r="E2" s="143" t="s">
        <v>179</v>
      </c>
      <c r="F2" s="143" t="s">
        <v>180</v>
      </c>
      <c r="G2" s="144" t="s">
        <v>81</v>
      </c>
      <c r="H2" s="94" t="s">
        <v>0</v>
      </c>
      <c r="I2" s="95" t="s">
        <v>46</v>
      </c>
      <c r="J2" s="96" t="s">
        <v>1</v>
      </c>
      <c r="K2" s="96" t="s">
        <v>46</v>
      </c>
      <c r="L2" s="97" t="s">
        <v>47</v>
      </c>
      <c r="M2" s="96" t="s">
        <v>0</v>
      </c>
      <c r="N2" s="96" t="s">
        <v>46</v>
      </c>
      <c r="O2" s="97" t="s">
        <v>1</v>
      </c>
      <c r="P2" s="97" t="s">
        <v>46</v>
      </c>
      <c r="Q2" s="98" t="s">
        <v>47</v>
      </c>
      <c r="R2" s="57" t="s">
        <v>0</v>
      </c>
      <c r="S2" s="57" t="s">
        <v>49</v>
      </c>
      <c r="T2" s="57" t="s">
        <v>46</v>
      </c>
      <c r="U2" s="58" t="s">
        <v>1</v>
      </c>
      <c r="V2" s="58" t="s">
        <v>49</v>
      </c>
      <c r="W2" s="58" t="s">
        <v>46</v>
      </c>
      <c r="X2" s="60" t="s">
        <v>47</v>
      </c>
      <c r="Y2" s="57" t="s">
        <v>0</v>
      </c>
      <c r="Z2" s="57" t="s">
        <v>49</v>
      </c>
      <c r="AA2" s="57" t="s">
        <v>46</v>
      </c>
      <c r="AB2" s="58" t="s">
        <v>1</v>
      </c>
      <c r="AC2" s="58" t="s">
        <v>49</v>
      </c>
      <c r="AD2" s="58" t="s">
        <v>46</v>
      </c>
      <c r="AE2" s="60" t="s">
        <v>47</v>
      </c>
      <c r="AF2" s="89" t="s">
        <v>0</v>
      </c>
      <c r="AG2" s="90" t="s">
        <v>49</v>
      </c>
      <c r="AH2" s="90" t="s">
        <v>46</v>
      </c>
      <c r="AI2" s="91" t="s">
        <v>1</v>
      </c>
      <c r="AJ2" s="91" t="s">
        <v>49</v>
      </c>
      <c r="AK2" s="91" t="s">
        <v>46</v>
      </c>
      <c r="AL2" s="93" t="s">
        <v>50</v>
      </c>
      <c r="AM2" s="84" t="s">
        <v>0</v>
      </c>
      <c r="AN2" s="85" t="s">
        <v>49</v>
      </c>
      <c r="AO2" s="85" t="s">
        <v>46</v>
      </c>
      <c r="AP2" s="86" t="s">
        <v>1</v>
      </c>
      <c r="AQ2" s="86" t="s">
        <v>49</v>
      </c>
      <c r="AR2" s="86" t="s">
        <v>46</v>
      </c>
      <c r="AS2" s="88" t="s">
        <v>47</v>
      </c>
      <c r="AT2" s="320"/>
    </row>
    <row r="3" spans="1:46" ht="20.100000000000001" customHeight="1" x14ac:dyDescent="0.25">
      <c r="A3" s="195" t="s">
        <v>181</v>
      </c>
      <c r="B3" s="196" t="s">
        <v>182</v>
      </c>
      <c r="C3" s="197">
        <v>41836</v>
      </c>
      <c r="D3" s="198" t="s">
        <v>89</v>
      </c>
      <c r="E3" s="199">
        <v>10</v>
      </c>
      <c r="F3" s="199" t="s">
        <v>4</v>
      </c>
      <c r="G3" s="200" t="s">
        <v>110</v>
      </c>
      <c r="H3" s="63"/>
      <c r="I3" s="116"/>
      <c r="J3" s="73"/>
      <c r="K3" s="74"/>
      <c r="L3" s="82">
        <f>SUM(I3,K3)</f>
        <v>0</v>
      </c>
      <c r="M3" s="63"/>
      <c r="N3" s="116"/>
      <c r="O3" s="73"/>
      <c r="P3" s="74"/>
      <c r="Q3" s="82">
        <f>SUM(N3,P3)</f>
        <v>0</v>
      </c>
      <c r="R3" s="63"/>
      <c r="S3" s="47"/>
      <c r="T3" s="68"/>
      <c r="U3" s="73"/>
      <c r="V3" s="46"/>
      <c r="W3" s="74"/>
      <c r="X3" s="82">
        <f>SUM(T3,W3)</f>
        <v>0</v>
      </c>
      <c r="Y3" s="131"/>
      <c r="Z3" s="51"/>
      <c r="AA3" s="69"/>
      <c r="AB3" s="132"/>
      <c r="AC3" s="49"/>
      <c r="AD3" s="76"/>
      <c r="AE3" s="67">
        <f>SUM(AA3,AD3)</f>
        <v>0</v>
      </c>
      <c r="AF3" s="61"/>
      <c r="AG3" s="47"/>
      <c r="AH3" s="78"/>
      <c r="AI3" s="73"/>
      <c r="AJ3" s="46"/>
      <c r="AK3" s="74"/>
      <c r="AL3" s="64" t="e">
        <f>AVERAGE(AH3,AK3)</f>
        <v>#DIV/0!</v>
      </c>
      <c r="AM3" s="63"/>
      <c r="AN3" s="47"/>
      <c r="AO3" s="78"/>
      <c r="AP3" s="73"/>
      <c r="AQ3" s="46"/>
      <c r="AR3" s="74"/>
      <c r="AS3" s="48" t="e">
        <f>AVERAGE(AO3,AR3)</f>
        <v>#DIV/0!</v>
      </c>
      <c r="AT3" s="140" t="e">
        <f>SUM(L3+Q3+X3+AE3+AL3+AS3)</f>
        <v>#DIV/0!</v>
      </c>
    </row>
    <row r="4" spans="1:46" ht="20.100000000000001" customHeight="1" x14ac:dyDescent="0.25">
      <c r="A4" s="195" t="s">
        <v>183</v>
      </c>
      <c r="B4" s="196" t="s">
        <v>184</v>
      </c>
      <c r="C4" s="197">
        <v>41068</v>
      </c>
      <c r="D4" s="198" t="s">
        <v>89</v>
      </c>
      <c r="E4" s="199">
        <v>12</v>
      </c>
      <c r="F4" s="199" t="s">
        <v>4</v>
      </c>
      <c r="G4" s="200" t="s">
        <v>72</v>
      </c>
      <c r="H4" s="65"/>
      <c r="I4" s="69"/>
      <c r="J4" s="75"/>
      <c r="K4" s="76"/>
      <c r="L4" s="67">
        <f t="shared" ref="L4:L12" si="0">SUM(I4,K4)</f>
        <v>0</v>
      </c>
      <c r="M4" s="65"/>
      <c r="N4" s="69"/>
      <c r="O4" s="75"/>
      <c r="P4" s="76"/>
      <c r="Q4" s="67">
        <f t="shared" ref="Q4:Q12" si="1">SUM(N4,P4)</f>
        <v>0</v>
      </c>
      <c r="R4" s="65"/>
      <c r="S4" s="51"/>
      <c r="T4" s="69"/>
      <c r="U4" s="75"/>
      <c r="V4" s="49"/>
      <c r="W4" s="76"/>
      <c r="X4" s="67">
        <f t="shared" ref="X4:X12" si="2">SUM(T4,W4)</f>
        <v>0</v>
      </c>
      <c r="Y4" s="131"/>
      <c r="Z4" s="51"/>
      <c r="AA4" s="69"/>
      <c r="AB4" s="132"/>
      <c r="AC4" s="49"/>
      <c r="AD4" s="76"/>
      <c r="AE4" s="67">
        <f t="shared" ref="AE4:AE12" si="3">SUM(AA4,AD4)</f>
        <v>0</v>
      </c>
      <c r="AF4" s="62"/>
      <c r="AG4" s="51"/>
      <c r="AH4" s="79"/>
      <c r="AI4" s="75"/>
      <c r="AJ4" s="49"/>
      <c r="AK4" s="76"/>
      <c r="AL4" s="66" t="e">
        <f t="shared" ref="AL4:AL12" si="4">AVERAGE(AH4,AK4)</f>
        <v>#DIV/0!</v>
      </c>
      <c r="AM4" s="65"/>
      <c r="AN4" s="51"/>
      <c r="AO4" s="79"/>
      <c r="AP4" s="75"/>
      <c r="AQ4" s="49"/>
      <c r="AR4" s="76"/>
      <c r="AS4" s="53" t="e">
        <f t="shared" ref="AS4:AS12" si="5">AVERAGE(AO4,AR4)</f>
        <v>#DIV/0!</v>
      </c>
      <c r="AT4" s="140" t="e">
        <f t="shared" ref="AT4:AT12" si="6">SUM(L4+Q4+X4+AE4+AL4+AS4)</f>
        <v>#DIV/0!</v>
      </c>
    </row>
    <row r="5" spans="1:46" ht="20.100000000000001" customHeight="1" x14ac:dyDescent="0.25">
      <c r="A5" s="195" t="s">
        <v>185</v>
      </c>
      <c r="B5" s="196" t="s">
        <v>186</v>
      </c>
      <c r="C5" s="197">
        <v>41253</v>
      </c>
      <c r="D5" s="201" t="s">
        <v>89</v>
      </c>
      <c r="E5" s="199">
        <v>12</v>
      </c>
      <c r="F5" s="199" t="s">
        <v>4</v>
      </c>
      <c r="G5" s="200" t="s">
        <v>72</v>
      </c>
      <c r="H5" s="65"/>
      <c r="I5" s="101"/>
      <c r="J5" s="75"/>
      <c r="K5" s="76"/>
      <c r="L5" s="67">
        <f t="shared" si="0"/>
        <v>0</v>
      </c>
      <c r="M5" s="65"/>
      <c r="N5" s="101"/>
      <c r="O5" s="75"/>
      <c r="P5" s="76"/>
      <c r="Q5" s="67">
        <f t="shared" si="1"/>
        <v>0</v>
      </c>
      <c r="R5" s="65"/>
      <c r="S5" s="51"/>
      <c r="T5" s="69"/>
      <c r="U5" s="75"/>
      <c r="V5" s="49"/>
      <c r="W5" s="76"/>
      <c r="X5" s="67">
        <f t="shared" si="2"/>
        <v>0</v>
      </c>
      <c r="Y5" s="131"/>
      <c r="Z5" s="51"/>
      <c r="AA5" s="69"/>
      <c r="AB5" s="132"/>
      <c r="AC5" s="49"/>
      <c r="AD5" s="76"/>
      <c r="AE5" s="67">
        <f t="shared" si="3"/>
        <v>0</v>
      </c>
      <c r="AF5" s="62"/>
      <c r="AG5" s="51"/>
      <c r="AH5" s="79"/>
      <c r="AI5" s="75"/>
      <c r="AJ5" s="49"/>
      <c r="AK5" s="76"/>
      <c r="AL5" s="66" t="e">
        <f t="shared" si="4"/>
        <v>#DIV/0!</v>
      </c>
      <c r="AM5" s="65"/>
      <c r="AN5" s="51"/>
      <c r="AO5" s="79"/>
      <c r="AP5" s="75"/>
      <c r="AQ5" s="49"/>
      <c r="AR5" s="76"/>
      <c r="AS5" s="53" t="e">
        <f t="shared" si="5"/>
        <v>#DIV/0!</v>
      </c>
      <c r="AT5" s="140" t="e">
        <f t="shared" si="6"/>
        <v>#DIV/0!</v>
      </c>
    </row>
    <row r="6" spans="1:46" ht="20.100000000000001" customHeight="1" x14ac:dyDescent="0.25">
      <c r="A6" s="195" t="s">
        <v>187</v>
      </c>
      <c r="B6" s="196" t="s">
        <v>188</v>
      </c>
      <c r="C6" s="197">
        <v>40951</v>
      </c>
      <c r="D6" s="201" t="s">
        <v>89</v>
      </c>
      <c r="E6" s="199">
        <v>12</v>
      </c>
      <c r="F6" s="199" t="s">
        <v>4</v>
      </c>
      <c r="G6" s="200" t="s">
        <v>72</v>
      </c>
      <c r="H6" s="65"/>
      <c r="I6" s="101"/>
      <c r="J6" s="75"/>
      <c r="K6" s="76"/>
      <c r="L6" s="67">
        <f t="shared" si="0"/>
        <v>0</v>
      </c>
      <c r="M6" s="65"/>
      <c r="N6" s="101"/>
      <c r="O6" s="75"/>
      <c r="P6" s="76"/>
      <c r="Q6" s="67">
        <f t="shared" si="1"/>
        <v>0</v>
      </c>
      <c r="R6" s="65"/>
      <c r="S6" s="51"/>
      <c r="T6" s="69"/>
      <c r="U6" s="75"/>
      <c r="V6" s="49"/>
      <c r="W6" s="76"/>
      <c r="X6" s="67">
        <f t="shared" si="2"/>
        <v>0</v>
      </c>
      <c r="Y6" s="131"/>
      <c r="Z6" s="51"/>
      <c r="AA6" s="69"/>
      <c r="AB6" s="132"/>
      <c r="AC6" s="49"/>
      <c r="AD6" s="76"/>
      <c r="AE6" s="67">
        <f t="shared" si="3"/>
        <v>0</v>
      </c>
      <c r="AF6" s="62"/>
      <c r="AG6" s="51"/>
      <c r="AH6" s="79"/>
      <c r="AI6" s="75"/>
      <c r="AJ6" s="49"/>
      <c r="AK6" s="76"/>
      <c r="AL6" s="66" t="e">
        <f t="shared" si="4"/>
        <v>#DIV/0!</v>
      </c>
      <c r="AM6" s="65"/>
      <c r="AN6" s="51"/>
      <c r="AO6" s="79"/>
      <c r="AP6" s="75"/>
      <c r="AQ6" s="49"/>
      <c r="AR6" s="76"/>
      <c r="AS6" s="53" t="e">
        <f t="shared" si="5"/>
        <v>#DIV/0!</v>
      </c>
      <c r="AT6" s="140" t="e">
        <f t="shared" si="6"/>
        <v>#DIV/0!</v>
      </c>
    </row>
    <row r="7" spans="1:46" ht="20.100000000000001" customHeight="1" x14ac:dyDescent="0.25">
      <c r="A7" s="195" t="s">
        <v>189</v>
      </c>
      <c r="B7" s="196" t="s">
        <v>190</v>
      </c>
      <c r="C7" s="197">
        <v>41019</v>
      </c>
      <c r="D7" s="201" t="s">
        <v>89</v>
      </c>
      <c r="E7" s="199">
        <v>12</v>
      </c>
      <c r="F7" s="199" t="s">
        <v>4</v>
      </c>
      <c r="G7" s="200" t="s">
        <v>72</v>
      </c>
      <c r="H7" s="135"/>
      <c r="I7" s="69"/>
      <c r="J7" s="132"/>
      <c r="K7" s="117"/>
      <c r="L7" s="67">
        <f t="shared" si="0"/>
        <v>0</v>
      </c>
      <c r="M7" s="135"/>
      <c r="N7" s="69"/>
      <c r="O7" s="132"/>
      <c r="P7" s="117"/>
      <c r="Q7" s="67">
        <f t="shared" si="1"/>
        <v>0</v>
      </c>
      <c r="R7" s="135"/>
      <c r="S7" s="51"/>
      <c r="T7" s="69"/>
      <c r="U7" s="132"/>
      <c r="V7" s="49"/>
      <c r="W7" s="76"/>
      <c r="X7" s="67">
        <f t="shared" si="2"/>
        <v>0</v>
      </c>
      <c r="Y7" s="131"/>
      <c r="Z7" s="51"/>
      <c r="AA7" s="69"/>
      <c r="AB7" s="132"/>
      <c r="AC7" s="49"/>
      <c r="AD7" s="76"/>
      <c r="AE7" s="67">
        <f t="shared" si="3"/>
        <v>0</v>
      </c>
      <c r="AF7" s="131"/>
      <c r="AG7" s="51"/>
      <c r="AH7" s="79"/>
      <c r="AI7" s="132"/>
      <c r="AJ7" s="49"/>
      <c r="AK7" s="76"/>
      <c r="AL7" s="66" t="e">
        <f t="shared" si="4"/>
        <v>#DIV/0!</v>
      </c>
      <c r="AM7" s="135"/>
      <c r="AN7" s="51"/>
      <c r="AO7" s="79"/>
      <c r="AP7" s="132"/>
      <c r="AQ7" s="49"/>
      <c r="AR7" s="76"/>
      <c r="AS7" s="53" t="e">
        <f t="shared" si="5"/>
        <v>#DIV/0!</v>
      </c>
      <c r="AT7" s="140" t="e">
        <f t="shared" si="6"/>
        <v>#DIV/0!</v>
      </c>
    </row>
    <row r="8" spans="1:46" ht="20.100000000000001" customHeight="1" x14ac:dyDescent="0.25">
      <c r="A8" s="195" t="s">
        <v>191</v>
      </c>
      <c r="B8" s="196" t="s">
        <v>192</v>
      </c>
      <c r="C8" s="197">
        <v>41525</v>
      </c>
      <c r="D8" s="198" t="s">
        <v>89</v>
      </c>
      <c r="E8" s="199">
        <v>11</v>
      </c>
      <c r="F8" s="199" t="s">
        <v>4</v>
      </c>
      <c r="G8" s="200" t="s">
        <v>76</v>
      </c>
      <c r="H8" s="135"/>
      <c r="I8" s="69"/>
      <c r="J8" s="132"/>
      <c r="K8" s="76"/>
      <c r="L8" s="67">
        <f t="shared" si="0"/>
        <v>0</v>
      </c>
      <c r="M8" s="135"/>
      <c r="N8" s="69"/>
      <c r="O8" s="132"/>
      <c r="P8" s="76"/>
      <c r="Q8" s="67">
        <f t="shared" si="1"/>
        <v>0</v>
      </c>
      <c r="R8" s="135"/>
      <c r="S8" s="51"/>
      <c r="T8" s="69"/>
      <c r="U8" s="132"/>
      <c r="V8" s="49"/>
      <c r="W8" s="76"/>
      <c r="X8" s="67">
        <f t="shared" si="2"/>
        <v>0</v>
      </c>
      <c r="Y8" s="131"/>
      <c r="Z8" s="51"/>
      <c r="AA8" s="69"/>
      <c r="AB8" s="132"/>
      <c r="AC8" s="49"/>
      <c r="AD8" s="76"/>
      <c r="AE8" s="67">
        <f t="shared" si="3"/>
        <v>0</v>
      </c>
      <c r="AF8" s="131"/>
      <c r="AG8" s="51"/>
      <c r="AH8" s="79"/>
      <c r="AI8" s="132"/>
      <c r="AJ8" s="49"/>
      <c r="AK8" s="76"/>
      <c r="AL8" s="66" t="e">
        <f t="shared" si="4"/>
        <v>#DIV/0!</v>
      </c>
      <c r="AM8" s="135"/>
      <c r="AN8" s="51"/>
      <c r="AO8" s="79"/>
      <c r="AP8" s="132"/>
      <c r="AQ8" s="49"/>
      <c r="AR8" s="76"/>
      <c r="AS8" s="53" t="e">
        <f t="shared" si="5"/>
        <v>#DIV/0!</v>
      </c>
      <c r="AT8" s="140" t="e">
        <f t="shared" si="6"/>
        <v>#DIV/0!</v>
      </c>
    </row>
    <row r="9" spans="1:46" ht="20.100000000000001" customHeight="1" x14ac:dyDescent="0.25">
      <c r="A9" s="195" t="s">
        <v>193</v>
      </c>
      <c r="B9" s="196" t="s">
        <v>194</v>
      </c>
      <c r="C9" s="197">
        <v>41782</v>
      </c>
      <c r="D9" s="198" t="s">
        <v>89</v>
      </c>
      <c r="E9" s="199">
        <v>10</v>
      </c>
      <c r="F9" s="199" t="s">
        <v>4</v>
      </c>
      <c r="G9" s="200" t="s">
        <v>76</v>
      </c>
      <c r="H9" s="135"/>
      <c r="I9" s="69"/>
      <c r="J9" s="132"/>
      <c r="K9" s="76"/>
      <c r="L9" s="67">
        <f t="shared" si="0"/>
        <v>0</v>
      </c>
      <c r="M9" s="135"/>
      <c r="N9" s="69"/>
      <c r="O9" s="132"/>
      <c r="P9" s="76"/>
      <c r="Q9" s="67">
        <f t="shared" si="1"/>
        <v>0</v>
      </c>
      <c r="R9" s="135"/>
      <c r="S9" s="51"/>
      <c r="T9" s="69"/>
      <c r="U9" s="132"/>
      <c r="V9" s="49"/>
      <c r="W9" s="76"/>
      <c r="X9" s="67">
        <f t="shared" si="2"/>
        <v>0</v>
      </c>
      <c r="Y9" s="131"/>
      <c r="Z9" s="51"/>
      <c r="AA9" s="69"/>
      <c r="AB9" s="132"/>
      <c r="AC9" s="49"/>
      <c r="AD9" s="76"/>
      <c r="AE9" s="67">
        <f t="shared" si="3"/>
        <v>0</v>
      </c>
      <c r="AF9" s="131"/>
      <c r="AG9" s="51"/>
      <c r="AH9" s="79"/>
      <c r="AI9" s="132"/>
      <c r="AJ9" s="49"/>
      <c r="AK9" s="76"/>
      <c r="AL9" s="66" t="e">
        <f t="shared" si="4"/>
        <v>#DIV/0!</v>
      </c>
      <c r="AM9" s="135"/>
      <c r="AN9" s="51"/>
      <c r="AO9" s="79"/>
      <c r="AP9" s="132"/>
      <c r="AQ9" s="49"/>
      <c r="AR9" s="76"/>
      <c r="AS9" s="53" t="e">
        <f t="shared" si="5"/>
        <v>#DIV/0!</v>
      </c>
      <c r="AT9" s="140" t="e">
        <f t="shared" si="6"/>
        <v>#DIV/0!</v>
      </c>
    </row>
    <row r="10" spans="1:46" ht="20.100000000000001" customHeight="1" x14ac:dyDescent="0.25">
      <c r="A10" s="202" t="s">
        <v>195</v>
      </c>
      <c r="B10" s="203" t="s">
        <v>196</v>
      </c>
      <c r="C10" s="204">
        <v>41193</v>
      </c>
      <c r="D10" s="205" t="s">
        <v>89</v>
      </c>
      <c r="E10" s="206">
        <v>12</v>
      </c>
      <c r="F10" s="206" t="s">
        <v>3</v>
      </c>
      <c r="G10" s="207" t="s">
        <v>76</v>
      </c>
      <c r="H10" s="135"/>
      <c r="I10" s="69"/>
      <c r="J10" s="132"/>
      <c r="K10" s="76"/>
      <c r="L10" s="67">
        <f t="shared" si="0"/>
        <v>0</v>
      </c>
      <c r="M10" s="135"/>
      <c r="N10" s="69"/>
      <c r="O10" s="132"/>
      <c r="P10" s="76"/>
      <c r="Q10" s="67">
        <f t="shared" si="1"/>
        <v>0</v>
      </c>
      <c r="R10" s="135"/>
      <c r="S10" s="51"/>
      <c r="T10" s="70"/>
      <c r="U10" s="132"/>
      <c r="V10" s="49"/>
      <c r="W10" s="76"/>
      <c r="X10" s="67">
        <f t="shared" si="2"/>
        <v>0</v>
      </c>
      <c r="Y10" s="131"/>
      <c r="Z10" s="51"/>
      <c r="AA10" s="70"/>
      <c r="AB10" s="132"/>
      <c r="AC10" s="49"/>
      <c r="AD10" s="76"/>
      <c r="AE10" s="67">
        <f t="shared" si="3"/>
        <v>0</v>
      </c>
      <c r="AF10" s="131"/>
      <c r="AG10" s="51"/>
      <c r="AH10" s="79"/>
      <c r="AI10" s="132"/>
      <c r="AJ10" s="49"/>
      <c r="AK10" s="76"/>
      <c r="AL10" s="66" t="e">
        <f t="shared" si="4"/>
        <v>#DIV/0!</v>
      </c>
      <c r="AM10" s="135"/>
      <c r="AN10" s="51"/>
      <c r="AO10" s="79"/>
      <c r="AP10" s="132"/>
      <c r="AQ10" s="49"/>
      <c r="AR10" s="76"/>
      <c r="AS10" s="53" t="e">
        <f t="shared" si="5"/>
        <v>#DIV/0!</v>
      </c>
      <c r="AT10" s="140" t="e">
        <f t="shared" si="6"/>
        <v>#DIV/0!</v>
      </c>
    </row>
    <row r="11" spans="1:46" ht="20.100000000000001" customHeight="1" x14ac:dyDescent="0.25">
      <c r="A11" s="202" t="s">
        <v>197</v>
      </c>
      <c r="B11" s="203" t="s">
        <v>198</v>
      </c>
      <c r="C11" s="204">
        <v>40910</v>
      </c>
      <c r="D11" s="205" t="s">
        <v>89</v>
      </c>
      <c r="E11" s="206">
        <v>12</v>
      </c>
      <c r="F11" s="206" t="s">
        <v>3</v>
      </c>
      <c r="G11" s="207" t="s">
        <v>76</v>
      </c>
      <c r="H11" s="135"/>
      <c r="I11" s="69"/>
      <c r="J11" s="132"/>
      <c r="K11" s="76"/>
      <c r="L11" s="67">
        <f t="shared" si="0"/>
        <v>0</v>
      </c>
      <c r="M11" s="135"/>
      <c r="N11" s="69"/>
      <c r="O11" s="132"/>
      <c r="P11" s="76"/>
      <c r="Q11" s="67">
        <f t="shared" si="1"/>
        <v>0</v>
      </c>
      <c r="R11" s="135"/>
      <c r="S11" s="51"/>
      <c r="T11" s="69"/>
      <c r="U11" s="132"/>
      <c r="V11" s="49"/>
      <c r="W11" s="76"/>
      <c r="X11" s="67">
        <f t="shared" si="2"/>
        <v>0</v>
      </c>
      <c r="Y11" s="131"/>
      <c r="Z11" s="51"/>
      <c r="AA11" s="69"/>
      <c r="AB11" s="132"/>
      <c r="AC11" s="49"/>
      <c r="AD11" s="76"/>
      <c r="AE11" s="67">
        <f t="shared" si="3"/>
        <v>0</v>
      </c>
      <c r="AF11" s="131"/>
      <c r="AG11" s="51"/>
      <c r="AH11" s="79"/>
      <c r="AI11" s="132"/>
      <c r="AJ11" s="49"/>
      <c r="AK11" s="76"/>
      <c r="AL11" s="66" t="e">
        <f t="shared" si="4"/>
        <v>#DIV/0!</v>
      </c>
      <c r="AM11" s="135"/>
      <c r="AN11" s="51"/>
      <c r="AO11" s="79"/>
      <c r="AP11" s="132"/>
      <c r="AQ11" s="49"/>
      <c r="AR11" s="76"/>
      <c r="AS11" s="53" t="e">
        <f t="shared" si="5"/>
        <v>#DIV/0!</v>
      </c>
      <c r="AT11" s="140" t="e">
        <f t="shared" si="6"/>
        <v>#DIV/0!</v>
      </c>
    </row>
    <row r="12" spans="1:46" ht="20.100000000000001" customHeight="1" thickBot="1" x14ac:dyDescent="0.3">
      <c r="A12" s="208" t="s">
        <v>199</v>
      </c>
      <c r="B12" s="209" t="s">
        <v>200</v>
      </c>
      <c r="C12" s="210">
        <v>41672</v>
      </c>
      <c r="D12" s="211" t="s">
        <v>89</v>
      </c>
      <c r="E12" s="212">
        <v>10</v>
      </c>
      <c r="F12" s="212" t="s">
        <v>3</v>
      </c>
      <c r="G12" s="213" t="s">
        <v>76</v>
      </c>
      <c r="H12" s="125"/>
      <c r="I12" s="71"/>
      <c r="J12" s="126"/>
      <c r="K12" s="138"/>
      <c r="L12" s="214">
        <f t="shared" si="0"/>
        <v>0</v>
      </c>
      <c r="M12" s="125"/>
      <c r="N12" s="71"/>
      <c r="O12" s="126"/>
      <c r="P12" s="138"/>
      <c r="Q12" s="83">
        <f t="shared" si="1"/>
        <v>0</v>
      </c>
      <c r="R12" s="125"/>
      <c r="S12" s="56"/>
      <c r="T12" s="71"/>
      <c r="U12" s="126"/>
      <c r="V12" s="54"/>
      <c r="W12" s="77"/>
      <c r="X12" s="83">
        <f t="shared" si="2"/>
        <v>0</v>
      </c>
      <c r="Y12" s="128"/>
      <c r="Z12" s="56"/>
      <c r="AA12" s="71"/>
      <c r="AB12" s="126"/>
      <c r="AC12" s="54"/>
      <c r="AD12" s="77"/>
      <c r="AE12" s="83">
        <f t="shared" si="3"/>
        <v>0</v>
      </c>
      <c r="AF12" s="128"/>
      <c r="AG12" s="56"/>
      <c r="AH12" s="80"/>
      <c r="AI12" s="126"/>
      <c r="AJ12" s="54"/>
      <c r="AK12" s="77"/>
      <c r="AL12" s="221" t="e">
        <f t="shared" si="4"/>
        <v>#DIV/0!</v>
      </c>
      <c r="AM12" s="125"/>
      <c r="AN12" s="56"/>
      <c r="AO12" s="80"/>
      <c r="AP12" s="126"/>
      <c r="AQ12" s="54"/>
      <c r="AR12" s="77"/>
      <c r="AS12" s="139" t="e">
        <f t="shared" si="5"/>
        <v>#DIV/0!</v>
      </c>
      <c r="AT12" s="141" t="e">
        <f t="shared" si="6"/>
        <v>#DIV/0!</v>
      </c>
    </row>
    <row r="13" spans="1:46" ht="16.5" thickTop="1" x14ac:dyDescent="0.25">
      <c r="AJ13" s="105"/>
    </row>
    <row r="14" spans="1:46" x14ac:dyDescent="0.25">
      <c r="F14" s="222" t="s">
        <v>207</v>
      </c>
      <c r="S14" s="223" t="s">
        <v>158</v>
      </c>
      <c r="AG14" s="223" t="s">
        <v>210</v>
      </c>
      <c r="AJ14" s="105"/>
    </row>
    <row r="15" spans="1:46" x14ac:dyDescent="0.25">
      <c r="S15" s="223" t="s">
        <v>205</v>
      </c>
      <c r="AG15" s="223" t="s">
        <v>211</v>
      </c>
      <c r="AJ15" s="105"/>
    </row>
    <row r="16" spans="1:46" ht="15.95" customHeight="1" x14ac:dyDescent="0.25"/>
    <row r="17" spans="1:46" x14ac:dyDescent="0.25">
      <c r="F17" s="45"/>
      <c r="G17" s="45"/>
    </row>
    <row r="18" spans="1:46" x14ac:dyDescent="0.25">
      <c r="F18" s="45"/>
      <c r="G18" s="45"/>
      <c r="H18" s="222" t="s">
        <v>209</v>
      </c>
      <c r="I18" s="45"/>
      <c r="J18" s="45"/>
      <c r="K18" s="45"/>
      <c r="L18" s="45"/>
      <c r="M18" s="45"/>
      <c r="N18" s="45"/>
      <c r="O18" s="45"/>
      <c r="P18" s="45"/>
      <c r="Q18" s="45"/>
      <c r="S18" s="223" t="s">
        <v>161</v>
      </c>
      <c r="AF18" s="219"/>
      <c r="AG18" s="224" t="s">
        <v>212</v>
      </c>
      <c r="AH18" s="219"/>
      <c r="AI18" s="219"/>
      <c r="AJ18" s="219"/>
      <c r="AK18" s="219"/>
      <c r="AL18" s="219"/>
      <c r="AM18" s="219"/>
    </row>
    <row r="19" spans="1:46" x14ac:dyDescent="0.25">
      <c r="A19" s="24"/>
      <c r="B19" s="24"/>
      <c r="C19" s="25"/>
      <c r="D19" s="25"/>
      <c r="E19" s="23"/>
      <c r="F19" s="45"/>
      <c r="G19" s="45"/>
      <c r="H19" s="222" t="s">
        <v>208</v>
      </c>
      <c r="I19" s="45"/>
      <c r="J19" s="45"/>
      <c r="K19" s="45"/>
      <c r="L19" s="45"/>
      <c r="M19" s="45"/>
      <c r="N19" s="45"/>
      <c r="O19" s="45"/>
      <c r="P19" s="45"/>
      <c r="Q19" s="45"/>
      <c r="S19" s="223" t="s">
        <v>206</v>
      </c>
      <c r="AF19" s="216"/>
      <c r="AG19" s="223" t="s">
        <v>213</v>
      </c>
      <c r="AH19" s="215"/>
      <c r="AJ19" s="215"/>
      <c r="AL19" s="217"/>
      <c r="AM19" s="218"/>
    </row>
    <row r="20" spans="1:46" x14ac:dyDescent="0.25">
      <c r="A20" s="24"/>
      <c r="B20" s="24"/>
      <c r="C20" s="25"/>
      <c r="D20" s="25"/>
      <c r="E20" s="23"/>
      <c r="F20" s="45"/>
      <c r="G20" s="45"/>
      <c r="H20" s="45"/>
      <c r="I20" s="45"/>
      <c r="M20" s="45"/>
      <c r="N20" s="45"/>
      <c r="AE20" s="219"/>
      <c r="AQ20" s="105"/>
      <c r="AT20" s="105"/>
    </row>
    <row r="21" spans="1:46" x14ac:dyDescent="0.25">
      <c r="A21" s="24"/>
      <c r="B21" s="24"/>
      <c r="C21" s="25"/>
      <c r="D21" s="25"/>
      <c r="E21" s="23"/>
      <c r="F21" s="45"/>
      <c r="G21" s="45"/>
      <c r="H21" s="45"/>
      <c r="I21" s="45"/>
      <c r="M21" s="45"/>
      <c r="N21" s="45"/>
      <c r="AQ21" s="105"/>
      <c r="AT21" s="105"/>
    </row>
    <row r="22" spans="1:46" x14ac:dyDescent="0.25">
      <c r="A22" s="24"/>
      <c r="B22" s="24"/>
      <c r="C22" s="25"/>
      <c r="D22" s="25"/>
      <c r="E22" s="23"/>
      <c r="F22" s="45"/>
      <c r="G22" s="45"/>
      <c r="H22" s="45"/>
      <c r="I22" s="45"/>
      <c r="M22" s="45"/>
      <c r="N22" s="45"/>
      <c r="AQ22" s="105"/>
    </row>
    <row r="23" spans="1:46" x14ac:dyDescent="0.25">
      <c r="A23" s="24"/>
      <c r="B23" s="24"/>
      <c r="C23" s="25"/>
      <c r="D23" s="25"/>
      <c r="E23" s="23"/>
      <c r="F23" s="45"/>
      <c r="G23" s="45"/>
      <c r="H23" s="45"/>
      <c r="I23" s="45"/>
      <c r="M23" s="45"/>
      <c r="N23" s="45"/>
      <c r="AQ23" s="105"/>
    </row>
    <row r="24" spans="1:46" x14ac:dyDescent="0.25">
      <c r="A24" s="24"/>
      <c r="B24" s="24"/>
      <c r="C24" s="25"/>
      <c r="D24" s="25"/>
      <c r="E24" s="23"/>
      <c r="F24" s="45"/>
      <c r="G24" s="45"/>
      <c r="H24" s="45"/>
      <c r="I24" s="45"/>
      <c r="M24" s="45"/>
      <c r="N24" s="45"/>
    </row>
    <row r="25" spans="1:46" x14ac:dyDescent="0.25">
      <c r="A25" s="24"/>
      <c r="B25" s="24"/>
      <c r="C25" s="25"/>
      <c r="D25" s="25"/>
      <c r="E25" s="23"/>
      <c r="F25" s="45"/>
      <c r="G25" s="45"/>
      <c r="H25" s="45"/>
      <c r="I25" s="45"/>
      <c r="M25" s="45"/>
      <c r="N25" s="45"/>
    </row>
    <row r="26" spans="1:46" x14ac:dyDescent="0.25">
      <c r="A26" s="24"/>
      <c r="B26" s="24"/>
      <c r="C26" s="25"/>
      <c r="D26" s="25"/>
      <c r="E26" s="23"/>
      <c r="F26" s="45"/>
      <c r="G26" s="45"/>
      <c r="H26" s="45"/>
      <c r="I26" s="45"/>
      <c r="M26" s="45"/>
      <c r="N26" s="45"/>
    </row>
    <row r="27" spans="1:46" x14ac:dyDescent="0.25">
      <c r="A27" s="24"/>
      <c r="B27" s="24"/>
      <c r="C27" s="25"/>
      <c r="D27" s="25"/>
      <c r="E27" s="23"/>
      <c r="F27" s="45"/>
      <c r="G27" s="45"/>
      <c r="H27" s="45"/>
      <c r="I27" s="45"/>
      <c r="M27" s="45"/>
      <c r="N27" s="45"/>
    </row>
    <row r="28" spans="1:46" x14ac:dyDescent="0.25">
      <c r="A28" s="24"/>
      <c r="B28" s="24"/>
      <c r="C28" s="25"/>
      <c r="D28" s="25"/>
      <c r="E28" s="23"/>
      <c r="F28" s="45"/>
      <c r="G28" s="45"/>
      <c r="H28" s="45"/>
      <c r="I28" s="45"/>
      <c r="M28" s="45"/>
      <c r="N28" s="45"/>
    </row>
    <row r="29" spans="1:46" x14ac:dyDescent="0.25">
      <c r="A29" s="24"/>
      <c r="B29" s="24"/>
      <c r="C29" s="25"/>
      <c r="D29" s="25"/>
      <c r="E29" s="23"/>
      <c r="F29" s="45"/>
      <c r="G29" s="45"/>
      <c r="H29" s="45"/>
      <c r="I29" s="45"/>
      <c r="M29" s="45"/>
      <c r="N29" s="45"/>
    </row>
    <row r="30" spans="1:46" x14ac:dyDescent="0.25">
      <c r="A30" s="24"/>
      <c r="B30" s="24"/>
      <c r="C30" s="25"/>
      <c r="D30" s="25"/>
      <c r="E30" s="23"/>
      <c r="F30" s="45"/>
      <c r="G30" s="45"/>
      <c r="H30" s="45"/>
      <c r="I30" s="45"/>
      <c r="M30" s="45"/>
      <c r="N30" s="45"/>
    </row>
    <row r="31" spans="1:46" x14ac:dyDescent="0.25">
      <c r="A31" s="24"/>
      <c r="B31" s="24"/>
      <c r="C31" s="25"/>
      <c r="D31" s="25"/>
      <c r="E31" s="23"/>
    </row>
    <row r="32" spans="1:46" x14ac:dyDescent="0.25">
      <c r="A32" s="24"/>
      <c r="B32" s="24"/>
      <c r="C32" s="25"/>
      <c r="D32" s="25"/>
      <c r="E32" s="23"/>
    </row>
  </sheetData>
  <mergeCells count="8">
    <mergeCell ref="A1:G1"/>
    <mergeCell ref="M1:Q1"/>
    <mergeCell ref="AF1:AL1"/>
    <mergeCell ref="AM1:AS1"/>
    <mergeCell ref="AT1:AT2"/>
    <mergeCell ref="H1:L1"/>
    <mergeCell ref="R1:X1"/>
    <mergeCell ref="Y1:AE1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9AD8-8445-6B4E-963A-F911F5E38FD5}">
  <sheetPr codeName="Feuil5"/>
  <dimension ref="A1:BJ35"/>
  <sheetViews>
    <sheetView zoomScale="58" workbookViewId="0">
      <selection activeCell="J29" sqref="J29"/>
    </sheetView>
  </sheetViews>
  <sheetFormatPr baseColWidth="10" defaultRowHeight="15.75" x14ac:dyDescent="0.25"/>
  <cols>
    <col min="1" max="1" width="13.375" customWidth="1"/>
    <col min="3" max="4" width="9.625" customWidth="1"/>
    <col min="5" max="5" width="7" customWidth="1"/>
    <col min="6" max="21" width="8.125" customWidth="1"/>
    <col min="22" max="31" width="9.875" customWidth="1"/>
    <col min="32" max="41" width="7.875" customWidth="1"/>
    <col min="42" max="61" width="9.875" customWidth="1"/>
    <col min="62" max="62" width="25.125" customWidth="1"/>
  </cols>
  <sheetData>
    <row r="1" spans="1:62" ht="35.1" customHeight="1" thickTop="1" thickBot="1" x14ac:dyDescent="0.3">
      <c r="A1" s="308" t="s">
        <v>216</v>
      </c>
      <c r="B1" s="309"/>
      <c r="C1" s="309"/>
      <c r="D1" s="309"/>
      <c r="E1" s="309"/>
      <c r="F1" s="309"/>
      <c r="G1" s="310"/>
      <c r="H1" s="328" t="s">
        <v>203</v>
      </c>
      <c r="I1" s="325"/>
      <c r="J1" s="325"/>
      <c r="K1" s="325"/>
      <c r="L1" s="325"/>
      <c r="M1" s="325"/>
      <c r="N1" s="325"/>
      <c r="O1" s="325" t="s">
        <v>202</v>
      </c>
      <c r="P1" s="325"/>
      <c r="Q1" s="325"/>
      <c r="R1" s="325"/>
      <c r="S1" s="325"/>
      <c r="T1" s="325"/>
      <c r="U1" s="326"/>
      <c r="V1" s="323" t="s">
        <v>201</v>
      </c>
      <c r="W1" s="323"/>
      <c r="X1" s="323"/>
      <c r="Y1" s="323"/>
      <c r="Z1" s="323"/>
      <c r="AA1" s="323"/>
      <c r="AB1" s="323"/>
      <c r="AC1" s="323"/>
      <c r="AD1" s="323"/>
      <c r="AE1" s="323"/>
      <c r="AF1" s="324" t="s">
        <v>136</v>
      </c>
      <c r="AG1" s="324"/>
      <c r="AH1" s="324"/>
      <c r="AI1" s="324"/>
      <c r="AJ1" s="324"/>
      <c r="AK1" s="324"/>
      <c r="AL1" s="324"/>
      <c r="AM1" s="324"/>
      <c r="AN1" s="324"/>
      <c r="AO1" s="324"/>
      <c r="AP1" s="313" t="s">
        <v>204</v>
      </c>
      <c r="AQ1" s="314"/>
      <c r="AR1" s="314"/>
      <c r="AS1" s="314"/>
      <c r="AT1" s="314"/>
      <c r="AU1" s="314"/>
      <c r="AV1" s="314"/>
      <c r="AW1" s="314"/>
      <c r="AX1" s="314"/>
      <c r="AY1" s="315"/>
      <c r="AZ1" s="316" t="s">
        <v>135</v>
      </c>
      <c r="BA1" s="317"/>
      <c r="BB1" s="317"/>
      <c r="BC1" s="317"/>
      <c r="BD1" s="317"/>
      <c r="BE1" s="317"/>
      <c r="BF1" s="317"/>
      <c r="BG1" s="317"/>
      <c r="BH1" s="317"/>
      <c r="BI1" s="318"/>
      <c r="BJ1" s="145" t="s">
        <v>57</v>
      </c>
    </row>
    <row r="2" spans="1:62" ht="24.95" customHeight="1" thickTop="1" thickBot="1" x14ac:dyDescent="0.3">
      <c r="A2" s="142" t="s">
        <v>44</v>
      </c>
      <c r="B2" s="143" t="s">
        <v>45</v>
      </c>
      <c r="C2" s="143" t="s">
        <v>177</v>
      </c>
      <c r="D2" s="124" t="s">
        <v>178</v>
      </c>
      <c r="E2" s="143" t="s">
        <v>179</v>
      </c>
      <c r="F2" s="143" t="s">
        <v>180</v>
      </c>
      <c r="G2" s="144" t="s">
        <v>81</v>
      </c>
      <c r="H2" s="94" t="s">
        <v>0</v>
      </c>
      <c r="I2" s="95" t="s">
        <v>46</v>
      </c>
      <c r="J2" s="96" t="s">
        <v>1</v>
      </c>
      <c r="K2" s="96" t="s">
        <v>46</v>
      </c>
      <c r="L2" s="97" t="s">
        <v>48</v>
      </c>
      <c r="M2" s="97" t="s">
        <v>46</v>
      </c>
      <c r="N2" s="227" t="s">
        <v>47</v>
      </c>
      <c r="O2" s="95" t="s">
        <v>0</v>
      </c>
      <c r="P2" s="95" t="s">
        <v>46</v>
      </c>
      <c r="Q2" s="96" t="s">
        <v>1</v>
      </c>
      <c r="R2" s="96" t="s">
        <v>46</v>
      </c>
      <c r="S2" s="97" t="s">
        <v>48</v>
      </c>
      <c r="T2" s="97" t="s">
        <v>46</v>
      </c>
      <c r="U2" s="98" t="s">
        <v>47</v>
      </c>
      <c r="V2" s="57" t="s">
        <v>0</v>
      </c>
      <c r="W2" s="57" t="s">
        <v>49</v>
      </c>
      <c r="X2" s="57" t="s">
        <v>46</v>
      </c>
      <c r="Y2" s="58" t="s">
        <v>1</v>
      </c>
      <c r="Z2" s="58" t="s">
        <v>49</v>
      </c>
      <c r="AA2" s="58" t="s">
        <v>46</v>
      </c>
      <c r="AB2" s="59" t="s">
        <v>48</v>
      </c>
      <c r="AC2" s="59" t="s">
        <v>49</v>
      </c>
      <c r="AD2" s="59" t="s">
        <v>46</v>
      </c>
      <c r="AE2" s="60" t="s">
        <v>47</v>
      </c>
      <c r="AF2" s="57" t="s">
        <v>0</v>
      </c>
      <c r="AG2" s="57" t="s">
        <v>49</v>
      </c>
      <c r="AH2" s="57" t="s">
        <v>46</v>
      </c>
      <c r="AI2" s="58" t="s">
        <v>1</v>
      </c>
      <c r="AJ2" s="58" t="s">
        <v>49</v>
      </c>
      <c r="AK2" s="58" t="s">
        <v>46</v>
      </c>
      <c r="AL2" s="59" t="s">
        <v>48</v>
      </c>
      <c r="AM2" s="59" t="s">
        <v>49</v>
      </c>
      <c r="AN2" s="59" t="s">
        <v>46</v>
      </c>
      <c r="AO2" s="60" t="s">
        <v>47</v>
      </c>
      <c r="AP2" s="89" t="s">
        <v>0</v>
      </c>
      <c r="AQ2" s="90" t="s">
        <v>49</v>
      </c>
      <c r="AR2" s="90" t="s">
        <v>46</v>
      </c>
      <c r="AS2" s="91" t="s">
        <v>1</v>
      </c>
      <c r="AT2" s="91" t="s">
        <v>49</v>
      </c>
      <c r="AU2" s="91" t="s">
        <v>46</v>
      </c>
      <c r="AV2" s="92" t="s">
        <v>48</v>
      </c>
      <c r="AW2" s="92" t="s">
        <v>49</v>
      </c>
      <c r="AX2" s="92" t="s">
        <v>46</v>
      </c>
      <c r="AY2" s="93" t="s">
        <v>50</v>
      </c>
      <c r="AZ2" s="84" t="s">
        <v>0</v>
      </c>
      <c r="BA2" s="85" t="s">
        <v>49</v>
      </c>
      <c r="BB2" s="85" t="s">
        <v>46</v>
      </c>
      <c r="BC2" s="86" t="s">
        <v>1</v>
      </c>
      <c r="BD2" s="86" t="s">
        <v>49</v>
      </c>
      <c r="BE2" s="86" t="s">
        <v>46</v>
      </c>
      <c r="BF2" s="87" t="s">
        <v>48</v>
      </c>
      <c r="BG2" s="87" t="s">
        <v>49</v>
      </c>
      <c r="BH2" s="87" t="s">
        <v>46</v>
      </c>
      <c r="BI2" s="88" t="s">
        <v>47</v>
      </c>
      <c r="BJ2" s="146"/>
    </row>
    <row r="3" spans="1:62" ht="20.100000000000001" customHeight="1" thickBot="1" x14ac:dyDescent="0.3">
      <c r="A3" s="228" t="s">
        <v>92</v>
      </c>
      <c r="B3" s="229" t="s">
        <v>93</v>
      </c>
      <c r="C3" s="230">
        <v>41838</v>
      </c>
      <c r="D3" s="231" t="s">
        <v>137</v>
      </c>
      <c r="E3" s="232">
        <v>10</v>
      </c>
      <c r="F3" s="232" t="s">
        <v>4</v>
      </c>
      <c r="G3" s="233" t="s">
        <v>61</v>
      </c>
      <c r="H3" s="135"/>
      <c r="I3" s="69"/>
      <c r="J3" s="132"/>
      <c r="K3" s="76"/>
      <c r="L3" s="134"/>
      <c r="M3" s="50"/>
      <c r="N3" s="67">
        <f t="shared" ref="N3:N13" si="0">SUM(I3,K3,M3)</f>
        <v>0</v>
      </c>
      <c r="O3" s="135"/>
      <c r="P3" s="69"/>
      <c r="Q3" s="132"/>
      <c r="R3" s="76"/>
      <c r="S3" s="134"/>
      <c r="T3" s="50"/>
      <c r="U3" s="67">
        <f t="shared" ref="U3:U16" si="1">SUM(P3,R3,T3)</f>
        <v>0</v>
      </c>
      <c r="V3" s="135"/>
      <c r="W3" s="51"/>
      <c r="X3" s="69"/>
      <c r="Y3" s="132"/>
      <c r="Z3" s="49"/>
      <c r="AA3" s="76"/>
      <c r="AB3" s="134"/>
      <c r="AC3" s="52"/>
      <c r="AD3" s="50"/>
      <c r="AE3" s="67">
        <f t="shared" ref="AE3:AE13" si="2">SUM(X3,AA3,AD3)</f>
        <v>0</v>
      </c>
      <c r="AF3" s="131"/>
      <c r="AG3" s="51"/>
      <c r="AH3" s="69"/>
      <c r="AI3" s="132"/>
      <c r="AJ3" s="49"/>
      <c r="AK3" s="76"/>
      <c r="AL3" s="134"/>
      <c r="AM3" s="52"/>
      <c r="AN3" s="50"/>
      <c r="AO3" s="133">
        <f>SUM(AH3,AK3,AN3)</f>
        <v>0</v>
      </c>
      <c r="AP3" s="131"/>
      <c r="AQ3" s="51"/>
      <c r="AR3" s="79"/>
      <c r="AS3" s="132"/>
      <c r="AT3" s="49"/>
      <c r="AU3" s="76"/>
      <c r="AV3" s="134"/>
      <c r="AW3" s="52"/>
      <c r="AX3" s="50"/>
      <c r="AY3" s="102" t="e">
        <f>AVERAGE(AR3,AU3,AX3)</f>
        <v>#DIV/0!</v>
      </c>
      <c r="AZ3" s="135"/>
      <c r="BA3" s="51"/>
      <c r="BB3" s="79"/>
      <c r="BC3" s="132"/>
      <c r="BD3" s="49"/>
      <c r="BE3" s="76"/>
      <c r="BF3" s="134"/>
      <c r="BG3" s="52"/>
      <c r="BH3" s="50"/>
      <c r="BI3" s="103" t="e">
        <f>AVERAGE(BB3,BE3,BH3)</f>
        <v>#DIV/0!</v>
      </c>
      <c r="BJ3" s="263" t="e">
        <f>SUM(N3+U3+AE3+AO3+AY3+BI3)</f>
        <v>#DIV/0!</v>
      </c>
    </row>
    <row r="4" spans="1:62" ht="20.100000000000001" customHeight="1" thickBot="1" x14ac:dyDescent="0.3">
      <c r="A4" s="234" t="s">
        <v>99</v>
      </c>
      <c r="B4" s="235" t="s">
        <v>98</v>
      </c>
      <c r="C4" s="236">
        <v>41396</v>
      </c>
      <c r="D4" s="237" t="s">
        <v>137</v>
      </c>
      <c r="E4" s="238">
        <v>11</v>
      </c>
      <c r="F4" s="238" t="s">
        <v>4</v>
      </c>
      <c r="G4" s="239" t="s">
        <v>61</v>
      </c>
      <c r="H4" s="65"/>
      <c r="I4" s="69"/>
      <c r="J4" s="75"/>
      <c r="K4" s="76"/>
      <c r="L4" s="115"/>
      <c r="M4" s="50"/>
      <c r="N4" s="67">
        <f t="shared" si="0"/>
        <v>0</v>
      </c>
      <c r="O4" s="65"/>
      <c r="P4" s="69"/>
      <c r="Q4" s="75"/>
      <c r="R4" s="76"/>
      <c r="S4" s="115"/>
      <c r="T4" s="50"/>
      <c r="U4" s="67">
        <f t="shared" si="1"/>
        <v>0</v>
      </c>
      <c r="V4" s="65"/>
      <c r="W4" s="51"/>
      <c r="X4" s="69"/>
      <c r="Y4" s="75"/>
      <c r="Z4" s="49"/>
      <c r="AA4" s="76"/>
      <c r="AB4" s="115"/>
      <c r="AC4" s="52"/>
      <c r="AD4" s="50"/>
      <c r="AE4" s="67">
        <f t="shared" si="2"/>
        <v>0</v>
      </c>
      <c r="AF4" s="131"/>
      <c r="AG4" s="51"/>
      <c r="AH4" s="69"/>
      <c r="AI4" s="132"/>
      <c r="AJ4" s="49"/>
      <c r="AK4" s="76"/>
      <c r="AL4" s="134"/>
      <c r="AM4" s="52"/>
      <c r="AN4" s="50"/>
      <c r="AO4" s="133">
        <f t="shared" ref="AO4:AO16" si="3">SUM(AH4,AK4,AN4)</f>
        <v>0</v>
      </c>
      <c r="AP4" s="62"/>
      <c r="AQ4" s="51"/>
      <c r="AR4" s="79"/>
      <c r="AS4" s="75"/>
      <c r="AT4" s="49"/>
      <c r="AU4" s="76"/>
      <c r="AV4" s="115"/>
      <c r="AW4" s="52"/>
      <c r="AX4" s="50"/>
      <c r="AY4" s="64" t="e">
        <f t="shared" ref="AY4:AY16" si="4">AVERAGE(AR4,AU4,AX4)</f>
        <v>#DIV/0!</v>
      </c>
      <c r="AZ4" s="65"/>
      <c r="BA4" s="51"/>
      <c r="BB4" s="79"/>
      <c r="BC4" s="75"/>
      <c r="BD4" s="49"/>
      <c r="BE4" s="76"/>
      <c r="BF4" s="115"/>
      <c r="BG4" s="52"/>
      <c r="BH4" s="50"/>
      <c r="BI4" s="48" t="e">
        <f t="shared" ref="BI4:BI16" si="5">AVERAGE(BB4,BE4,BH4)</f>
        <v>#DIV/0!</v>
      </c>
      <c r="BJ4" s="104" t="e">
        <f t="shared" ref="BJ4:BJ16" si="6">SUM(N4+U4+AE4+AO4+AY4+BI4)</f>
        <v>#DIV/0!</v>
      </c>
    </row>
    <row r="5" spans="1:62" ht="20.100000000000001" customHeight="1" x14ac:dyDescent="0.25">
      <c r="A5" s="234" t="s">
        <v>62</v>
      </c>
      <c r="B5" s="235" t="s">
        <v>63</v>
      </c>
      <c r="C5" s="236">
        <v>41151</v>
      </c>
      <c r="D5" s="237" t="s">
        <v>138</v>
      </c>
      <c r="E5" s="238">
        <v>12</v>
      </c>
      <c r="F5" s="238" t="s">
        <v>4</v>
      </c>
      <c r="G5" s="239" t="s">
        <v>61</v>
      </c>
      <c r="H5" s="65"/>
      <c r="I5" s="101"/>
      <c r="J5" s="75"/>
      <c r="K5" s="76"/>
      <c r="L5" s="115"/>
      <c r="M5" s="50"/>
      <c r="N5" s="67">
        <f t="shared" si="0"/>
        <v>0</v>
      </c>
      <c r="O5" s="65"/>
      <c r="P5" s="101"/>
      <c r="Q5" s="75"/>
      <c r="R5" s="76"/>
      <c r="S5" s="115"/>
      <c r="T5" s="50"/>
      <c r="U5" s="67">
        <f t="shared" si="1"/>
        <v>0</v>
      </c>
      <c r="V5" s="65"/>
      <c r="W5" s="51"/>
      <c r="X5" s="69"/>
      <c r="Y5" s="75"/>
      <c r="Z5" s="49"/>
      <c r="AA5" s="76"/>
      <c r="AB5" s="115"/>
      <c r="AC5" s="52"/>
      <c r="AD5" s="50"/>
      <c r="AE5" s="67">
        <f t="shared" si="2"/>
        <v>0</v>
      </c>
      <c r="AF5" s="131"/>
      <c r="AG5" s="51"/>
      <c r="AH5" s="69"/>
      <c r="AI5" s="132"/>
      <c r="AJ5" s="49"/>
      <c r="AK5" s="76"/>
      <c r="AL5" s="134"/>
      <c r="AM5" s="52"/>
      <c r="AN5" s="50"/>
      <c r="AO5" s="133">
        <f t="shared" si="3"/>
        <v>0</v>
      </c>
      <c r="AP5" s="62"/>
      <c r="AQ5" s="51"/>
      <c r="AR5" s="79"/>
      <c r="AS5" s="75"/>
      <c r="AT5" s="49"/>
      <c r="AU5" s="76"/>
      <c r="AV5" s="115"/>
      <c r="AW5" s="52"/>
      <c r="AX5" s="50"/>
      <c r="AY5" s="64" t="e">
        <f t="shared" si="4"/>
        <v>#DIV/0!</v>
      </c>
      <c r="AZ5" s="65"/>
      <c r="BA5" s="51"/>
      <c r="BB5" s="79"/>
      <c r="BC5" s="75"/>
      <c r="BD5" s="49"/>
      <c r="BE5" s="76"/>
      <c r="BF5" s="115"/>
      <c r="BG5" s="52"/>
      <c r="BH5" s="50"/>
      <c r="BI5" s="48" t="e">
        <f t="shared" si="5"/>
        <v>#DIV/0!</v>
      </c>
      <c r="BJ5" s="104" t="e">
        <f t="shared" si="6"/>
        <v>#DIV/0!</v>
      </c>
    </row>
    <row r="6" spans="1:62" ht="20.100000000000001" customHeight="1" x14ac:dyDescent="0.25">
      <c r="A6" s="195" t="s">
        <v>65</v>
      </c>
      <c r="B6" s="196" t="s">
        <v>18</v>
      </c>
      <c r="C6" s="197">
        <v>40942</v>
      </c>
      <c r="D6" s="240" t="s">
        <v>138</v>
      </c>
      <c r="E6" s="199">
        <v>12</v>
      </c>
      <c r="F6" s="199" t="s">
        <v>4</v>
      </c>
      <c r="G6" s="200" t="s">
        <v>61</v>
      </c>
      <c r="H6" s="135"/>
      <c r="I6" s="69"/>
      <c r="J6" s="132"/>
      <c r="K6" s="76"/>
      <c r="L6" s="134"/>
      <c r="M6" s="99"/>
      <c r="N6" s="67">
        <f t="shared" si="0"/>
        <v>0</v>
      </c>
      <c r="O6" s="135"/>
      <c r="P6" s="69"/>
      <c r="Q6" s="132"/>
      <c r="R6" s="76"/>
      <c r="S6" s="134"/>
      <c r="T6" s="99"/>
      <c r="U6" s="67">
        <f t="shared" si="1"/>
        <v>0</v>
      </c>
      <c r="V6" s="135"/>
      <c r="W6" s="51"/>
      <c r="X6" s="69"/>
      <c r="Y6" s="132"/>
      <c r="Z6" s="49"/>
      <c r="AA6" s="76"/>
      <c r="AB6" s="134"/>
      <c r="AC6" s="52"/>
      <c r="AD6" s="50"/>
      <c r="AE6" s="67">
        <f t="shared" si="2"/>
        <v>0</v>
      </c>
      <c r="AF6" s="131"/>
      <c r="AG6" s="51"/>
      <c r="AH6" s="69"/>
      <c r="AI6" s="132"/>
      <c r="AJ6" s="49"/>
      <c r="AK6" s="76"/>
      <c r="AL6" s="134"/>
      <c r="AM6" s="52"/>
      <c r="AN6" s="50"/>
      <c r="AO6" s="133">
        <f t="shared" si="3"/>
        <v>0</v>
      </c>
      <c r="AP6" s="131"/>
      <c r="AQ6" s="51"/>
      <c r="AR6" s="79"/>
      <c r="AS6" s="132"/>
      <c r="AT6" s="49"/>
      <c r="AU6" s="76"/>
      <c r="AV6" s="134"/>
      <c r="AW6" s="52"/>
      <c r="AX6" s="50"/>
      <c r="AY6" s="102" t="e">
        <f t="shared" si="4"/>
        <v>#DIV/0!</v>
      </c>
      <c r="AZ6" s="135"/>
      <c r="BA6" s="51"/>
      <c r="BB6" s="79"/>
      <c r="BC6" s="132"/>
      <c r="BD6" s="49"/>
      <c r="BE6" s="76"/>
      <c r="BF6" s="72"/>
      <c r="BG6" s="52"/>
      <c r="BH6" s="50"/>
      <c r="BI6" s="103" t="e">
        <f t="shared" si="5"/>
        <v>#DIV/0!</v>
      </c>
      <c r="BJ6" s="136" t="e">
        <f t="shared" si="6"/>
        <v>#DIV/0!</v>
      </c>
    </row>
    <row r="7" spans="1:62" ht="20.100000000000001" customHeight="1" x14ac:dyDescent="0.25">
      <c r="A7" s="202" t="s">
        <v>94</v>
      </c>
      <c r="B7" s="203" t="s">
        <v>95</v>
      </c>
      <c r="C7" s="204">
        <v>41665</v>
      </c>
      <c r="D7" s="241" t="s">
        <v>137</v>
      </c>
      <c r="E7" s="206">
        <v>10</v>
      </c>
      <c r="F7" s="206" t="s">
        <v>3</v>
      </c>
      <c r="G7" s="207" t="s">
        <v>61</v>
      </c>
      <c r="H7" s="65"/>
      <c r="I7" s="69"/>
      <c r="J7" s="75"/>
      <c r="K7" s="76"/>
      <c r="L7" s="115"/>
      <c r="M7" s="50"/>
      <c r="N7" s="67">
        <f t="shared" si="0"/>
        <v>0</v>
      </c>
      <c r="O7" s="65"/>
      <c r="P7" s="69"/>
      <c r="Q7" s="75"/>
      <c r="R7" s="76"/>
      <c r="S7" s="115"/>
      <c r="T7" s="50"/>
      <c r="U7" s="67">
        <f t="shared" si="1"/>
        <v>0</v>
      </c>
      <c r="V7" s="65"/>
      <c r="W7" s="51"/>
      <c r="X7" s="69"/>
      <c r="Y7" s="75"/>
      <c r="Z7" s="49"/>
      <c r="AA7" s="100"/>
      <c r="AB7" s="115"/>
      <c r="AC7" s="52"/>
      <c r="AD7" s="50"/>
      <c r="AE7" s="67">
        <f t="shared" si="2"/>
        <v>0</v>
      </c>
      <c r="AF7" s="131"/>
      <c r="AG7" s="51"/>
      <c r="AH7" s="69"/>
      <c r="AI7" s="132"/>
      <c r="AJ7" s="49"/>
      <c r="AK7" s="76"/>
      <c r="AL7" s="134"/>
      <c r="AM7" s="52"/>
      <c r="AN7" s="50"/>
      <c r="AO7" s="133">
        <f t="shared" si="3"/>
        <v>0</v>
      </c>
      <c r="AP7" s="62"/>
      <c r="AQ7" s="51"/>
      <c r="AR7" s="79"/>
      <c r="AS7" s="75"/>
      <c r="AT7" s="49"/>
      <c r="AU7" s="76"/>
      <c r="AV7" s="115"/>
      <c r="AW7" s="52"/>
      <c r="AX7" s="50"/>
      <c r="AY7" s="66" t="e">
        <f t="shared" si="4"/>
        <v>#DIV/0!</v>
      </c>
      <c r="AZ7" s="65"/>
      <c r="BA7" s="51"/>
      <c r="BB7" s="79"/>
      <c r="BC7" s="75"/>
      <c r="BD7" s="49"/>
      <c r="BE7" s="76"/>
      <c r="BF7" s="115"/>
      <c r="BG7" s="52"/>
      <c r="BH7" s="50"/>
      <c r="BI7" s="53" t="e">
        <f t="shared" si="5"/>
        <v>#DIV/0!</v>
      </c>
      <c r="BJ7" s="104" t="e">
        <f t="shared" si="6"/>
        <v>#DIV/0!</v>
      </c>
    </row>
    <row r="8" spans="1:62" ht="20.100000000000001" customHeight="1" x14ac:dyDescent="0.25">
      <c r="A8" s="202" t="s">
        <v>96</v>
      </c>
      <c r="B8" s="203" t="s">
        <v>97</v>
      </c>
      <c r="C8" s="204">
        <v>41492</v>
      </c>
      <c r="D8" s="241" t="s">
        <v>137</v>
      </c>
      <c r="E8" s="206">
        <v>11</v>
      </c>
      <c r="F8" s="206" t="s">
        <v>3</v>
      </c>
      <c r="G8" s="207" t="s">
        <v>61</v>
      </c>
      <c r="H8" s="135"/>
      <c r="I8" s="69"/>
      <c r="J8" s="132"/>
      <c r="K8" s="117"/>
      <c r="L8" s="134"/>
      <c r="M8" s="50"/>
      <c r="N8" s="67">
        <f t="shared" si="0"/>
        <v>0</v>
      </c>
      <c r="O8" s="135"/>
      <c r="P8" s="69"/>
      <c r="Q8" s="132"/>
      <c r="R8" s="117"/>
      <c r="S8" s="134"/>
      <c r="T8" s="50"/>
      <c r="U8" s="67">
        <f t="shared" si="1"/>
        <v>0</v>
      </c>
      <c r="V8" s="135"/>
      <c r="W8" s="51"/>
      <c r="X8" s="69"/>
      <c r="Y8" s="132"/>
      <c r="Z8" s="49"/>
      <c r="AA8" s="76"/>
      <c r="AB8" s="134"/>
      <c r="AC8" s="52"/>
      <c r="AD8" s="50"/>
      <c r="AE8" s="67">
        <f t="shared" si="2"/>
        <v>0</v>
      </c>
      <c r="AF8" s="131"/>
      <c r="AG8" s="51"/>
      <c r="AH8" s="69"/>
      <c r="AI8" s="132"/>
      <c r="AJ8" s="49"/>
      <c r="AK8" s="76"/>
      <c r="AL8" s="134"/>
      <c r="AM8" s="52"/>
      <c r="AN8" s="50"/>
      <c r="AO8" s="133">
        <f t="shared" si="3"/>
        <v>0</v>
      </c>
      <c r="AP8" s="131"/>
      <c r="AQ8" s="51"/>
      <c r="AR8" s="79"/>
      <c r="AS8" s="132"/>
      <c r="AT8" s="49"/>
      <c r="AU8" s="76"/>
      <c r="AV8" s="134"/>
      <c r="AW8" s="52"/>
      <c r="AX8" s="50"/>
      <c r="AY8" s="102" t="e">
        <f t="shared" si="4"/>
        <v>#DIV/0!</v>
      </c>
      <c r="AZ8" s="135"/>
      <c r="BA8" s="51"/>
      <c r="BB8" s="79"/>
      <c r="BC8" s="132"/>
      <c r="BD8" s="49"/>
      <c r="BE8" s="76"/>
      <c r="BF8" s="134"/>
      <c r="BG8" s="52"/>
      <c r="BH8" s="50"/>
      <c r="BI8" s="103" t="e">
        <f t="shared" si="5"/>
        <v>#DIV/0!</v>
      </c>
      <c r="BJ8" s="136" t="e">
        <f t="shared" si="6"/>
        <v>#DIV/0!</v>
      </c>
    </row>
    <row r="9" spans="1:62" ht="20.100000000000001" customHeight="1" x14ac:dyDescent="0.25">
      <c r="A9" s="202" t="s">
        <v>59</v>
      </c>
      <c r="B9" s="203" t="s">
        <v>60</v>
      </c>
      <c r="C9" s="204">
        <v>41456</v>
      </c>
      <c r="D9" s="241" t="s">
        <v>138</v>
      </c>
      <c r="E9" s="206">
        <v>11</v>
      </c>
      <c r="F9" s="206" t="s">
        <v>3</v>
      </c>
      <c r="G9" s="207" t="s">
        <v>61</v>
      </c>
      <c r="H9" s="135"/>
      <c r="I9" s="69"/>
      <c r="J9" s="132"/>
      <c r="K9" s="76"/>
      <c r="L9" s="134"/>
      <c r="M9" s="50"/>
      <c r="N9" s="67">
        <f t="shared" si="0"/>
        <v>0</v>
      </c>
      <c r="O9" s="135"/>
      <c r="P9" s="69"/>
      <c r="Q9" s="132"/>
      <c r="R9" s="76"/>
      <c r="S9" s="134"/>
      <c r="T9" s="50"/>
      <c r="U9" s="67">
        <f t="shared" si="1"/>
        <v>0</v>
      </c>
      <c r="V9" s="135"/>
      <c r="W9" s="51"/>
      <c r="X9" s="69"/>
      <c r="Y9" s="132"/>
      <c r="Z9" s="49"/>
      <c r="AA9" s="76"/>
      <c r="AB9" s="134"/>
      <c r="AC9" s="52"/>
      <c r="AD9" s="50"/>
      <c r="AE9" s="67">
        <f t="shared" si="2"/>
        <v>0</v>
      </c>
      <c r="AF9" s="131"/>
      <c r="AG9" s="51"/>
      <c r="AH9" s="69"/>
      <c r="AI9" s="132"/>
      <c r="AJ9" s="49"/>
      <c r="AK9" s="76"/>
      <c r="AL9" s="134"/>
      <c r="AM9" s="52"/>
      <c r="AN9" s="50"/>
      <c r="AO9" s="133">
        <f t="shared" si="3"/>
        <v>0</v>
      </c>
      <c r="AP9" s="131"/>
      <c r="AQ9" s="51"/>
      <c r="AR9" s="79"/>
      <c r="AS9" s="132"/>
      <c r="AT9" s="49"/>
      <c r="AU9" s="76"/>
      <c r="AV9" s="134"/>
      <c r="AW9" s="52"/>
      <c r="AX9" s="50"/>
      <c r="AY9" s="102" t="e">
        <f t="shared" si="4"/>
        <v>#DIV/0!</v>
      </c>
      <c r="AZ9" s="135"/>
      <c r="BA9" s="51"/>
      <c r="BB9" s="79"/>
      <c r="BC9" s="132"/>
      <c r="BD9" s="49"/>
      <c r="BE9" s="76"/>
      <c r="BF9" s="134"/>
      <c r="BG9" s="52"/>
      <c r="BH9" s="50"/>
      <c r="BI9" s="103" t="e">
        <f t="shared" si="5"/>
        <v>#DIV/0!</v>
      </c>
      <c r="BJ9" s="136" t="e">
        <f t="shared" si="6"/>
        <v>#DIV/0!</v>
      </c>
    </row>
    <row r="10" spans="1:62" ht="20.100000000000001" customHeight="1" x14ac:dyDescent="0.25">
      <c r="A10" s="195" t="s">
        <v>101</v>
      </c>
      <c r="B10" s="196" t="s">
        <v>108</v>
      </c>
      <c r="C10" s="197">
        <v>41218</v>
      </c>
      <c r="D10" s="240" t="s">
        <v>137</v>
      </c>
      <c r="E10" s="199">
        <v>12</v>
      </c>
      <c r="F10" s="199" t="s">
        <v>4</v>
      </c>
      <c r="G10" s="200" t="s">
        <v>110</v>
      </c>
      <c r="H10" s="135"/>
      <c r="I10" s="69"/>
      <c r="J10" s="132"/>
      <c r="K10" s="76"/>
      <c r="L10" s="134"/>
      <c r="M10" s="137"/>
      <c r="N10" s="67">
        <f t="shared" si="0"/>
        <v>0</v>
      </c>
      <c r="O10" s="135"/>
      <c r="P10" s="69"/>
      <c r="Q10" s="132"/>
      <c r="R10" s="76"/>
      <c r="S10" s="134"/>
      <c r="T10" s="137"/>
      <c r="U10" s="67">
        <f t="shared" si="1"/>
        <v>0</v>
      </c>
      <c r="V10" s="135"/>
      <c r="W10" s="51"/>
      <c r="X10" s="69"/>
      <c r="Y10" s="132"/>
      <c r="Z10" s="49"/>
      <c r="AA10" s="76"/>
      <c r="AB10" s="134"/>
      <c r="AC10" s="52"/>
      <c r="AD10" s="50"/>
      <c r="AE10" s="67">
        <f t="shared" si="2"/>
        <v>0</v>
      </c>
      <c r="AF10" s="131"/>
      <c r="AG10" s="51"/>
      <c r="AH10" s="69"/>
      <c r="AI10" s="132"/>
      <c r="AJ10" s="49"/>
      <c r="AK10" s="76"/>
      <c r="AL10" s="134"/>
      <c r="AM10" s="52"/>
      <c r="AN10" s="50"/>
      <c r="AO10" s="133">
        <f t="shared" si="3"/>
        <v>0</v>
      </c>
      <c r="AP10" s="131"/>
      <c r="AQ10" s="51"/>
      <c r="AR10" s="79"/>
      <c r="AS10" s="132"/>
      <c r="AT10" s="49"/>
      <c r="AU10" s="76"/>
      <c r="AV10" s="134"/>
      <c r="AW10" s="52"/>
      <c r="AX10" s="50"/>
      <c r="AY10" s="102" t="e">
        <f t="shared" si="4"/>
        <v>#DIV/0!</v>
      </c>
      <c r="AZ10" s="135"/>
      <c r="BA10" s="51"/>
      <c r="BB10" s="79"/>
      <c r="BC10" s="132"/>
      <c r="BD10" s="49"/>
      <c r="BE10" s="76"/>
      <c r="BF10" s="134"/>
      <c r="BG10" s="52"/>
      <c r="BH10" s="50"/>
      <c r="BI10" s="103" t="e">
        <f t="shared" si="5"/>
        <v>#DIV/0!</v>
      </c>
      <c r="BJ10" s="136" t="e">
        <f t="shared" si="6"/>
        <v>#DIV/0!</v>
      </c>
    </row>
    <row r="11" spans="1:62" ht="20.100000000000001" customHeight="1" x14ac:dyDescent="0.25">
      <c r="A11" s="195" t="s">
        <v>102</v>
      </c>
      <c r="B11" s="196" t="s">
        <v>107</v>
      </c>
      <c r="C11" s="197">
        <v>41328</v>
      </c>
      <c r="D11" s="240" t="s">
        <v>137</v>
      </c>
      <c r="E11" s="199">
        <v>11</v>
      </c>
      <c r="F11" s="199" t="s">
        <v>4</v>
      </c>
      <c r="G11" s="242" t="s">
        <v>110</v>
      </c>
      <c r="H11" s="135"/>
      <c r="I11" s="69"/>
      <c r="J11" s="132"/>
      <c r="K11" s="76"/>
      <c r="L11" s="134"/>
      <c r="M11" s="137"/>
      <c r="N11" s="67">
        <f t="shared" si="0"/>
        <v>0</v>
      </c>
      <c r="O11" s="135"/>
      <c r="P11" s="69"/>
      <c r="Q11" s="132"/>
      <c r="R11" s="76"/>
      <c r="S11" s="134"/>
      <c r="T11" s="137"/>
      <c r="U11" s="67">
        <f t="shared" si="1"/>
        <v>0</v>
      </c>
      <c r="V11" s="135"/>
      <c r="W11" s="51"/>
      <c r="X11" s="69"/>
      <c r="Y11" s="132"/>
      <c r="Z11" s="49"/>
      <c r="AA11" s="76"/>
      <c r="AB11" s="134"/>
      <c r="AC11" s="52"/>
      <c r="AD11" s="50"/>
      <c r="AE11" s="67">
        <f t="shared" si="2"/>
        <v>0</v>
      </c>
      <c r="AF11" s="131"/>
      <c r="AG11" s="51"/>
      <c r="AH11" s="69"/>
      <c r="AI11" s="132"/>
      <c r="AJ11" s="49"/>
      <c r="AK11" s="76"/>
      <c r="AL11" s="134"/>
      <c r="AM11" s="52"/>
      <c r="AN11" s="50"/>
      <c r="AO11" s="133">
        <f t="shared" si="3"/>
        <v>0</v>
      </c>
      <c r="AP11" s="131"/>
      <c r="AQ11" s="51"/>
      <c r="AR11" s="79"/>
      <c r="AS11" s="132"/>
      <c r="AT11" s="49"/>
      <c r="AU11" s="76"/>
      <c r="AV11" s="134"/>
      <c r="AW11" s="52"/>
      <c r="AX11" s="50"/>
      <c r="AY11" s="102" t="e">
        <f t="shared" si="4"/>
        <v>#DIV/0!</v>
      </c>
      <c r="AZ11" s="135"/>
      <c r="BA11" s="51"/>
      <c r="BB11" s="79"/>
      <c r="BC11" s="132"/>
      <c r="BD11" s="49"/>
      <c r="BE11" s="76"/>
      <c r="BF11" s="134"/>
      <c r="BG11" s="52"/>
      <c r="BH11" s="50"/>
      <c r="BI11" s="103" t="e">
        <f t="shared" si="5"/>
        <v>#DIV/0!</v>
      </c>
      <c r="BJ11" s="136" t="e">
        <f t="shared" si="6"/>
        <v>#DIV/0!</v>
      </c>
    </row>
    <row r="12" spans="1:62" ht="20.100000000000001" customHeight="1" x14ac:dyDescent="0.25">
      <c r="A12" s="195" t="s">
        <v>104</v>
      </c>
      <c r="B12" s="196" t="s">
        <v>105</v>
      </c>
      <c r="C12" s="197">
        <v>41080</v>
      </c>
      <c r="D12" s="240" t="s">
        <v>137</v>
      </c>
      <c r="E12" s="199">
        <v>12</v>
      </c>
      <c r="F12" s="199" t="s">
        <v>4</v>
      </c>
      <c r="G12" s="200" t="s">
        <v>110</v>
      </c>
      <c r="H12" s="135"/>
      <c r="I12" s="69"/>
      <c r="J12" s="132"/>
      <c r="K12" s="76"/>
      <c r="L12" s="134"/>
      <c r="M12" s="50"/>
      <c r="N12" s="67">
        <f t="shared" si="0"/>
        <v>0</v>
      </c>
      <c r="O12" s="135"/>
      <c r="P12" s="69"/>
      <c r="Q12" s="132"/>
      <c r="R12" s="76"/>
      <c r="S12" s="134"/>
      <c r="T12" s="50"/>
      <c r="U12" s="67">
        <f t="shared" si="1"/>
        <v>0</v>
      </c>
      <c r="V12" s="135"/>
      <c r="W12" s="51"/>
      <c r="X12" s="69"/>
      <c r="Y12" s="132"/>
      <c r="Z12" s="49"/>
      <c r="AA12" s="76"/>
      <c r="AB12" s="134"/>
      <c r="AC12" s="52"/>
      <c r="AD12" s="50"/>
      <c r="AE12" s="67">
        <f t="shared" si="2"/>
        <v>0</v>
      </c>
      <c r="AF12" s="131"/>
      <c r="AG12" s="51"/>
      <c r="AH12" s="69"/>
      <c r="AI12" s="132"/>
      <c r="AJ12" s="49"/>
      <c r="AK12" s="76"/>
      <c r="AL12" s="134"/>
      <c r="AM12" s="52"/>
      <c r="AN12" s="50"/>
      <c r="AO12" s="133">
        <f t="shared" si="3"/>
        <v>0</v>
      </c>
      <c r="AP12" s="131"/>
      <c r="AQ12" s="51"/>
      <c r="AR12" s="79"/>
      <c r="AS12" s="132"/>
      <c r="AT12" s="49"/>
      <c r="AU12" s="76"/>
      <c r="AV12" s="134"/>
      <c r="AW12" s="52"/>
      <c r="AX12" s="50"/>
      <c r="AY12" s="102" t="e">
        <f t="shared" si="4"/>
        <v>#DIV/0!</v>
      </c>
      <c r="AZ12" s="135"/>
      <c r="BA12" s="51"/>
      <c r="BB12" s="79"/>
      <c r="BC12" s="132"/>
      <c r="BD12" s="49"/>
      <c r="BE12" s="76"/>
      <c r="BF12" s="72"/>
      <c r="BG12" s="52"/>
      <c r="BH12" s="50"/>
      <c r="BI12" s="103" t="e">
        <f t="shared" si="5"/>
        <v>#DIV/0!</v>
      </c>
      <c r="BJ12" s="136" t="e">
        <f t="shared" si="6"/>
        <v>#DIV/0!</v>
      </c>
    </row>
    <row r="13" spans="1:62" ht="20.100000000000001" customHeight="1" x14ac:dyDescent="0.25">
      <c r="A13" s="195" t="s">
        <v>214</v>
      </c>
      <c r="B13" s="196" t="s">
        <v>215</v>
      </c>
      <c r="C13" s="197">
        <v>40897</v>
      </c>
      <c r="D13" s="240" t="s">
        <v>137</v>
      </c>
      <c r="E13" s="199">
        <v>13</v>
      </c>
      <c r="F13" s="199" t="s">
        <v>4</v>
      </c>
      <c r="G13" s="200" t="s">
        <v>110</v>
      </c>
      <c r="H13" s="135"/>
      <c r="I13" s="69"/>
      <c r="J13" s="132"/>
      <c r="K13" s="76"/>
      <c r="L13" s="134"/>
      <c r="M13" s="99"/>
      <c r="N13" s="67">
        <f t="shared" si="0"/>
        <v>0</v>
      </c>
      <c r="O13" s="135"/>
      <c r="P13" s="69"/>
      <c r="Q13" s="132"/>
      <c r="R13" s="76"/>
      <c r="S13" s="134"/>
      <c r="T13" s="99"/>
      <c r="U13" s="67">
        <f t="shared" si="1"/>
        <v>0</v>
      </c>
      <c r="V13" s="135"/>
      <c r="W13" s="51"/>
      <c r="X13" s="69"/>
      <c r="Y13" s="132"/>
      <c r="Z13" s="49"/>
      <c r="AA13" s="76"/>
      <c r="AB13" s="134"/>
      <c r="AC13" s="52"/>
      <c r="AD13" s="50"/>
      <c r="AE13" s="67">
        <f t="shared" si="2"/>
        <v>0</v>
      </c>
      <c r="AF13" s="131"/>
      <c r="AG13" s="51"/>
      <c r="AH13" s="69"/>
      <c r="AI13" s="132"/>
      <c r="AJ13" s="49"/>
      <c r="AK13" s="76"/>
      <c r="AL13" s="134"/>
      <c r="AM13" s="52"/>
      <c r="AN13" s="50"/>
      <c r="AO13" s="133">
        <f t="shared" si="3"/>
        <v>0</v>
      </c>
      <c r="AP13" s="131"/>
      <c r="AQ13" s="51"/>
      <c r="AR13" s="79"/>
      <c r="AS13" s="132"/>
      <c r="AT13" s="49"/>
      <c r="AU13" s="76"/>
      <c r="AV13" s="134"/>
      <c r="AW13" s="52"/>
      <c r="AX13" s="50"/>
      <c r="AY13" s="102" t="e">
        <f t="shared" si="4"/>
        <v>#DIV/0!</v>
      </c>
      <c r="AZ13" s="135"/>
      <c r="BA13" s="51"/>
      <c r="BB13" s="79"/>
      <c r="BC13" s="132"/>
      <c r="BD13" s="49"/>
      <c r="BE13" s="76"/>
      <c r="BF13" s="72"/>
      <c r="BG13" s="52"/>
      <c r="BH13" s="50"/>
      <c r="BI13" s="103" t="e">
        <f t="shared" si="5"/>
        <v>#DIV/0!</v>
      </c>
      <c r="BJ13" s="136" t="e">
        <f t="shared" si="6"/>
        <v>#DIV/0!</v>
      </c>
    </row>
    <row r="14" spans="1:62" ht="20.100000000000001" customHeight="1" x14ac:dyDescent="0.25">
      <c r="A14" s="202" t="s">
        <v>100</v>
      </c>
      <c r="B14" s="203" t="s">
        <v>109</v>
      </c>
      <c r="C14" s="204">
        <v>40987</v>
      </c>
      <c r="D14" s="241" t="s">
        <v>137</v>
      </c>
      <c r="E14" s="206">
        <v>12</v>
      </c>
      <c r="F14" s="206" t="s">
        <v>3</v>
      </c>
      <c r="G14" s="207" t="s">
        <v>110</v>
      </c>
      <c r="H14" s="135"/>
      <c r="I14" s="69"/>
      <c r="J14" s="132"/>
      <c r="K14" s="117"/>
      <c r="L14" s="134"/>
      <c r="M14" s="50"/>
      <c r="N14" s="67">
        <f t="shared" ref="N14:N16" si="7">SUM(I14,K14,M14)</f>
        <v>0</v>
      </c>
      <c r="O14" s="135"/>
      <c r="P14" s="69"/>
      <c r="Q14" s="132"/>
      <c r="R14" s="117"/>
      <c r="S14" s="134"/>
      <c r="T14" s="50"/>
      <c r="U14" s="67">
        <f t="shared" si="1"/>
        <v>0</v>
      </c>
      <c r="V14" s="135"/>
      <c r="W14" s="51"/>
      <c r="X14" s="69"/>
      <c r="Y14" s="132"/>
      <c r="Z14" s="49"/>
      <c r="AA14" s="76"/>
      <c r="AB14" s="134"/>
      <c r="AC14" s="52"/>
      <c r="AD14" s="50"/>
      <c r="AE14" s="67">
        <f t="shared" ref="AE14:AE16" si="8">SUM(X14,AA14,AD14)</f>
        <v>0</v>
      </c>
      <c r="AF14" s="131"/>
      <c r="AG14" s="51"/>
      <c r="AH14" s="69"/>
      <c r="AI14" s="132"/>
      <c r="AJ14" s="49"/>
      <c r="AK14" s="76"/>
      <c r="AL14" s="134"/>
      <c r="AM14" s="52"/>
      <c r="AN14" s="50"/>
      <c r="AO14" s="133">
        <f t="shared" si="3"/>
        <v>0</v>
      </c>
      <c r="AP14" s="131"/>
      <c r="AQ14" s="51"/>
      <c r="AR14" s="79"/>
      <c r="AS14" s="132"/>
      <c r="AT14" s="49"/>
      <c r="AU14" s="76"/>
      <c r="AV14" s="134"/>
      <c r="AW14" s="52"/>
      <c r="AX14" s="50"/>
      <c r="AY14" s="102" t="e">
        <f t="shared" si="4"/>
        <v>#DIV/0!</v>
      </c>
      <c r="AZ14" s="135"/>
      <c r="BA14" s="51"/>
      <c r="BB14" s="79"/>
      <c r="BC14" s="132"/>
      <c r="BD14" s="49"/>
      <c r="BE14" s="76"/>
      <c r="BF14" s="134"/>
      <c r="BG14" s="52"/>
      <c r="BH14" s="50"/>
      <c r="BI14" s="103" t="e">
        <f t="shared" si="5"/>
        <v>#DIV/0!</v>
      </c>
      <c r="BJ14" s="136" t="e">
        <f t="shared" si="6"/>
        <v>#DIV/0!</v>
      </c>
    </row>
    <row r="15" spans="1:62" ht="20.100000000000001" customHeight="1" x14ac:dyDescent="0.25">
      <c r="A15" s="202" t="s">
        <v>103</v>
      </c>
      <c r="B15" s="203" t="s">
        <v>106</v>
      </c>
      <c r="C15" s="204">
        <v>42076</v>
      </c>
      <c r="D15" s="241" t="s">
        <v>137</v>
      </c>
      <c r="E15" s="206">
        <v>9</v>
      </c>
      <c r="F15" s="206" t="s">
        <v>3</v>
      </c>
      <c r="G15" s="207" t="s">
        <v>110</v>
      </c>
      <c r="H15" s="135"/>
      <c r="I15" s="69"/>
      <c r="J15" s="132"/>
      <c r="K15" s="76"/>
      <c r="L15" s="134"/>
      <c r="M15" s="137"/>
      <c r="N15" s="67">
        <f t="shared" si="7"/>
        <v>0</v>
      </c>
      <c r="O15" s="135"/>
      <c r="P15" s="69"/>
      <c r="Q15" s="132"/>
      <c r="R15" s="76"/>
      <c r="S15" s="134"/>
      <c r="T15" s="137"/>
      <c r="U15" s="67">
        <f t="shared" si="1"/>
        <v>0</v>
      </c>
      <c r="V15" s="135"/>
      <c r="W15" s="51"/>
      <c r="X15" s="69"/>
      <c r="Y15" s="132"/>
      <c r="Z15" s="49"/>
      <c r="AA15" s="76"/>
      <c r="AB15" s="134"/>
      <c r="AC15" s="52"/>
      <c r="AD15" s="50"/>
      <c r="AE15" s="67">
        <f t="shared" si="8"/>
        <v>0</v>
      </c>
      <c r="AF15" s="131"/>
      <c r="AG15" s="51"/>
      <c r="AH15" s="69"/>
      <c r="AI15" s="132"/>
      <c r="AJ15" s="49"/>
      <c r="AK15" s="76"/>
      <c r="AL15" s="134"/>
      <c r="AM15" s="52"/>
      <c r="AN15" s="50"/>
      <c r="AO15" s="133">
        <f t="shared" si="3"/>
        <v>0</v>
      </c>
      <c r="AP15" s="131"/>
      <c r="AQ15" s="51"/>
      <c r="AR15" s="79"/>
      <c r="AS15" s="132"/>
      <c r="AT15" s="49"/>
      <c r="AU15" s="76"/>
      <c r="AV15" s="134"/>
      <c r="AW15" s="52"/>
      <c r="AX15" s="50"/>
      <c r="AY15" s="102" t="e">
        <f t="shared" si="4"/>
        <v>#DIV/0!</v>
      </c>
      <c r="AZ15" s="135"/>
      <c r="BA15" s="51"/>
      <c r="BB15" s="79"/>
      <c r="BC15" s="132"/>
      <c r="BD15" s="49"/>
      <c r="BE15" s="76"/>
      <c r="BF15" s="134"/>
      <c r="BG15" s="52"/>
      <c r="BH15" s="50"/>
      <c r="BI15" s="103" t="e">
        <f t="shared" si="5"/>
        <v>#DIV/0!</v>
      </c>
      <c r="BJ15" s="136" t="e">
        <f t="shared" si="6"/>
        <v>#DIV/0!</v>
      </c>
    </row>
    <row r="16" spans="1:62" ht="20.100000000000001" customHeight="1" thickBot="1" x14ac:dyDescent="0.3">
      <c r="A16" s="243" t="s">
        <v>75</v>
      </c>
      <c r="B16" s="244" t="s">
        <v>24</v>
      </c>
      <c r="C16" s="245">
        <v>41613</v>
      </c>
      <c r="D16" s="246" t="s">
        <v>138</v>
      </c>
      <c r="E16" s="247">
        <v>11</v>
      </c>
      <c r="F16" s="247" t="s">
        <v>3</v>
      </c>
      <c r="G16" s="248" t="s">
        <v>76</v>
      </c>
      <c r="H16" s="125"/>
      <c r="I16" s="71"/>
      <c r="J16" s="126"/>
      <c r="K16" s="77"/>
      <c r="L16" s="127"/>
      <c r="M16" s="225"/>
      <c r="N16" s="83">
        <f t="shared" si="7"/>
        <v>0</v>
      </c>
      <c r="O16" s="125"/>
      <c r="P16" s="71"/>
      <c r="Q16" s="126"/>
      <c r="R16" s="77"/>
      <c r="S16" s="127"/>
      <c r="T16" s="225"/>
      <c r="U16" s="83">
        <f t="shared" si="1"/>
        <v>0</v>
      </c>
      <c r="V16" s="125"/>
      <c r="W16" s="56"/>
      <c r="X16" s="71"/>
      <c r="Y16" s="126"/>
      <c r="Z16" s="54"/>
      <c r="AA16" s="77"/>
      <c r="AB16" s="127"/>
      <c r="AC16" s="81"/>
      <c r="AD16" s="55"/>
      <c r="AE16" s="83">
        <f t="shared" si="8"/>
        <v>0</v>
      </c>
      <c r="AF16" s="128"/>
      <c r="AG16" s="56"/>
      <c r="AH16" s="71"/>
      <c r="AI16" s="126"/>
      <c r="AJ16" s="54"/>
      <c r="AK16" s="77"/>
      <c r="AL16" s="127"/>
      <c r="AM16" s="81"/>
      <c r="AN16" s="55"/>
      <c r="AO16" s="220">
        <f t="shared" si="3"/>
        <v>0</v>
      </c>
      <c r="AP16" s="128"/>
      <c r="AQ16" s="56"/>
      <c r="AR16" s="80"/>
      <c r="AS16" s="126"/>
      <c r="AT16" s="54"/>
      <c r="AU16" s="77"/>
      <c r="AV16" s="127"/>
      <c r="AW16" s="81"/>
      <c r="AX16" s="55"/>
      <c r="AY16" s="129" t="e">
        <f t="shared" si="4"/>
        <v>#DIV/0!</v>
      </c>
      <c r="AZ16" s="125"/>
      <c r="BA16" s="56"/>
      <c r="BB16" s="80"/>
      <c r="BC16" s="126"/>
      <c r="BD16" s="54"/>
      <c r="BE16" s="77"/>
      <c r="BF16" s="127"/>
      <c r="BG16" s="81"/>
      <c r="BH16" s="55"/>
      <c r="BI16" s="226" t="e">
        <f t="shared" si="5"/>
        <v>#DIV/0!</v>
      </c>
      <c r="BJ16" s="130" t="e">
        <f t="shared" si="6"/>
        <v>#DIV/0!</v>
      </c>
    </row>
    <row r="17" spans="1:62" ht="16.5" thickTop="1" x14ac:dyDescent="0.25">
      <c r="C17" s="36"/>
      <c r="D17" s="36"/>
      <c r="E17" s="36"/>
      <c r="F17" s="36"/>
      <c r="G17" s="36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BJ17" s="105"/>
    </row>
    <row r="18" spans="1:62" x14ac:dyDescent="0.25">
      <c r="F18" s="222" t="s">
        <v>207</v>
      </c>
      <c r="W18" s="223" t="s">
        <v>158</v>
      </c>
      <c r="AQ18" s="223" t="s">
        <v>210</v>
      </c>
      <c r="AT18" s="105"/>
      <c r="BJ18" s="105"/>
    </row>
    <row r="19" spans="1:62" x14ac:dyDescent="0.25">
      <c r="W19" s="223" t="s">
        <v>205</v>
      </c>
      <c r="AQ19" s="223" t="s">
        <v>211</v>
      </c>
      <c r="AT19" s="105"/>
      <c r="BJ19" s="105"/>
    </row>
    <row r="20" spans="1:62" x14ac:dyDescent="0.25">
      <c r="BJ20" s="105"/>
    </row>
    <row r="21" spans="1:62" x14ac:dyDescent="0.25">
      <c r="F21" s="45"/>
      <c r="G21" s="45"/>
    </row>
    <row r="22" spans="1:62" x14ac:dyDescent="0.25">
      <c r="A22" s="24"/>
      <c r="B22" s="24"/>
      <c r="C22" s="25"/>
      <c r="D22" s="25"/>
      <c r="F22" s="45"/>
      <c r="G22" s="45"/>
      <c r="I22" s="45"/>
      <c r="J22" s="45"/>
      <c r="K22" s="45"/>
      <c r="L22" s="222" t="s">
        <v>209</v>
      </c>
      <c r="M22" s="45"/>
      <c r="N22" s="45"/>
      <c r="O22" s="45"/>
      <c r="P22" s="45"/>
      <c r="Q22" s="45"/>
      <c r="W22" s="223" t="s">
        <v>161</v>
      </c>
      <c r="AQ22" s="224" t="s">
        <v>212</v>
      </c>
      <c r="AR22" s="219"/>
      <c r="AS22" s="219"/>
      <c r="AT22" s="219"/>
      <c r="AU22" s="219"/>
      <c r="AV22" s="219"/>
      <c r="AW22" s="219"/>
    </row>
    <row r="23" spans="1:62" x14ac:dyDescent="0.25">
      <c r="A23" s="24"/>
      <c r="B23" s="24"/>
      <c r="C23" s="25"/>
      <c r="D23" s="25"/>
      <c r="E23" s="23"/>
      <c r="F23" s="45"/>
      <c r="G23" s="45"/>
      <c r="I23" s="45"/>
      <c r="J23" s="45"/>
      <c r="K23" s="45"/>
      <c r="L23" s="222" t="s">
        <v>208</v>
      </c>
      <c r="M23" s="45"/>
      <c r="N23" s="45"/>
      <c r="O23" s="45"/>
      <c r="P23" s="45"/>
      <c r="Q23" s="45"/>
      <c r="R23" s="45"/>
      <c r="S23" s="45"/>
      <c r="T23" s="45"/>
      <c r="U23" s="45"/>
      <c r="W23" s="223" t="s">
        <v>206</v>
      </c>
      <c r="AQ23" s="223" t="s">
        <v>213</v>
      </c>
      <c r="AR23" s="215"/>
      <c r="AT23" s="215"/>
      <c r="AV23" s="217"/>
      <c r="AW23" s="218"/>
      <c r="BJ23" s="105"/>
    </row>
    <row r="24" spans="1:62" x14ac:dyDescent="0.25">
      <c r="A24" s="24"/>
      <c r="B24" s="24"/>
      <c r="C24" s="25"/>
      <c r="D24" s="25"/>
      <c r="E24" s="23"/>
      <c r="F24" s="45"/>
      <c r="G24" s="45"/>
      <c r="H24" s="45"/>
      <c r="I24" s="45"/>
      <c r="M24" s="45"/>
      <c r="N24" s="45"/>
      <c r="R24" s="45"/>
      <c r="S24" s="45"/>
      <c r="T24" s="45"/>
      <c r="U24" s="45"/>
      <c r="AI24" s="219"/>
      <c r="BA24" s="105"/>
      <c r="BJ24" s="105"/>
    </row>
    <row r="25" spans="1:62" x14ac:dyDescent="0.25">
      <c r="A25" s="24"/>
      <c r="B25" s="24"/>
      <c r="C25" s="25"/>
      <c r="D25" s="25"/>
      <c r="E25" s="23"/>
      <c r="F25" s="45"/>
      <c r="G25" s="45"/>
      <c r="H25" s="45"/>
      <c r="I25" s="45"/>
      <c r="M25" s="45"/>
      <c r="N25" s="45"/>
      <c r="BD25" s="105"/>
    </row>
    <row r="26" spans="1:62" x14ac:dyDescent="0.25">
      <c r="A26" s="24"/>
      <c r="B26" s="24"/>
      <c r="C26" s="25"/>
      <c r="D26" s="25"/>
      <c r="E26" s="23"/>
      <c r="F26" s="45"/>
      <c r="G26" s="45"/>
      <c r="H26" s="45"/>
      <c r="I26" s="45"/>
      <c r="O26" s="45"/>
      <c r="P26" s="45"/>
      <c r="BD26" s="105"/>
    </row>
    <row r="27" spans="1:62" x14ac:dyDescent="0.25">
      <c r="A27" s="24"/>
      <c r="B27" s="24"/>
      <c r="C27" s="25"/>
      <c r="D27" s="25"/>
      <c r="E27" s="23"/>
      <c r="F27" s="45"/>
      <c r="G27" s="45"/>
      <c r="H27" s="45"/>
      <c r="I27" s="45"/>
      <c r="O27" s="45"/>
      <c r="P27" s="45"/>
      <c r="BD27" s="105"/>
    </row>
    <row r="28" spans="1:62" x14ac:dyDescent="0.25">
      <c r="A28" s="24"/>
      <c r="B28" s="24"/>
      <c r="C28" s="25"/>
      <c r="D28" s="25"/>
      <c r="E28" s="23"/>
      <c r="F28" s="45"/>
      <c r="G28" s="45"/>
      <c r="H28" s="45"/>
      <c r="I28" s="45"/>
      <c r="O28" s="45"/>
      <c r="P28" s="45"/>
      <c r="BD28" s="105"/>
    </row>
    <row r="29" spans="1:62" x14ac:dyDescent="0.25">
      <c r="A29" s="24"/>
      <c r="B29" s="24"/>
      <c r="C29" s="25"/>
      <c r="D29" s="25"/>
      <c r="E29" s="23"/>
      <c r="F29" s="45"/>
      <c r="G29" s="45"/>
      <c r="H29" s="45"/>
      <c r="I29" s="45"/>
      <c r="O29" s="45"/>
      <c r="P29" s="45"/>
    </row>
    <row r="30" spans="1:62" x14ac:dyDescent="0.25">
      <c r="A30" s="24"/>
      <c r="B30" s="24"/>
      <c r="C30" s="25"/>
      <c r="D30" s="25"/>
      <c r="E30" s="23"/>
      <c r="F30" s="45"/>
      <c r="G30" s="45"/>
      <c r="H30" s="45"/>
      <c r="I30" s="45"/>
      <c r="O30" s="45"/>
      <c r="P30" s="45"/>
    </row>
    <row r="31" spans="1:62" x14ac:dyDescent="0.25">
      <c r="A31" s="24"/>
      <c r="B31" s="24"/>
      <c r="C31" s="25"/>
      <c r="D31" s="25"/>
      <c r="E31" s="23"/>
      <c r="F31" s="45"/>
      <c r="G31" s="45"/>
      <c r="H31" s="45"/>
      <c r="I31" s="45"/>
      <c r="O31" s="45"/>
      <c r="P31" s="45"/>
    </row>
    <row r="32" spans="1:62" x14ac:dyDescent="0.25">
      <c r="A32" s="24"/>
      <c r="B32" s="24"/>
      <c r="C32" s="25"/>
      <c r="D32" s="25"/>
      <c r="E32" s="23"/>
      <c r="F32" s="45"/>
      <c r="G32" s="45"/>
      <c r="H32" s="45"/>
      <c r="I32" s="45"/>
      <c r="O32" s="45"/>
      <c r="P32" s="45"/>
    </row>
    <row r="33" spans="1:16" x14ac:dyDescent="0.25">
      <c r="A33" s="24"/>
      <c r="B33" s="24"/>
      <c r="C33" s="25"/>
      <c r="D33" s="25"/>
      <c r="E33" s="23"/>
      <c r="F33" s="45"/>
      <c r="G33" s="45"/>
      <c r="H33" s="45"/>
      <c r="I33" s="45"/>
      <c r="O33" s="45"/>
      <c r="P33" s="45"/>
    </row>
    <row r="34" spans="1:16" x14ac:dyDescent="0.25">
      <c r="A34" s="24"/>
      <c r="B34" s="24"/>
      <c r="C34" s="25"/>
      <c r="D34" s="25"/>
      <c r="E34" s="23"/>
      <c r="F34" s="45"/>
      <c r="G34" s="45"/>
      <c r="H34" s="45"/>
      <c r="I34" s="45"/>
      <c r="O34" s="45"/>
      <c r="P34" s="45"/>
    </row>
    <row r="35" spans="1:16" x14ac:dyDescent="0.25">
      <c r="A35" s="24"/>
      <c r="B35" s="24"/>
      <c r="C35" s="25"/>
      <c r="D35" s="25"/>
      <c r="E35" s="23"/>
      <c r="F35" s="45"/>
      <c r="G35" s="45"/>
      <c r="H35" s="45"/>
      <c r="I35" s="45"/>
      <c r="O35" s="45"/>
      <c r="P35" s="45"/>
    </row>
  </sheetData>
  <sortState xmlns:xlrd2="http://schemas.microsoft.com/office/spreadsheetml/2017/richdata2" ref="A3:BJ16">
    <sortCondition ref="D3:D16"/>
  </sortState>
  <mergeCells count="8">
    <mergeCell ref="A1:G1"/>
    <mergeCell ref="O1:U1"/>
    <mergeCell ref="H17:AE17"/>
    <mergeCell ref="AP1:AY1"/>
    <mergeCell ref="AZ1:BI1"/>
    <mergeCell ref="V1:AE1"/>
    <mergeCell ref="H1:N1"/>
    <mergeCell ref="AF1:AO1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983C-7ACC-3C42-BC7B-FD884DC9A945}">
  <sheetPr codeName="Feuil6"/>
  <dimension ref="A1:BJ37"/>
  <sheetViews>
    <sheetView zoomScale="75" workbookViewId="0">
      <selection activeCell="BJ3" sqref="BJ3:BJ18"/>
    </sheetView>
  </sheetViews>
  <sheetFormatPr baseColWidth="10" defaultRowHeight="15.75" x14ac:dyDescent="0.25"/>
  <cols>
    <col min="1" max="1" width="13.375" customWidth="1"/>
    <col min="3" max="4" width="9.625" customWidth="1"/>
    <col min="5" max="5" width="7" customWidth="1"/>
    <col min="6" max="21" width="8.125" customWidth="1"/>
    <col min="22" max="31" width="9.875" customWidth="1"/>
    <col min="32" max="41" width="7.875" customWidth="1"/>
    <col min="42" max="61" width="9.875" customWidth="1"/>
    <col min="62" max="62" width="25.125" customWidth="1"/>
  </cols>
  <sheetData>
    <row r="1" spans="1:62" ht="35.1" customHeight="1" thickTop="1" thickBot="1" x14ac:dyDescent="0.3">
      <c r="A1" s="308" t="s">
        <v>219</v>
      </c>
      <c r="B1" s="309"/>
      <c r="C1" s="309"/>
      <c r="D1" s="309"/>
      <c r="E1" s="309"/>
      <c r="F1" s="309"/>
      <c r="G1" s="310"/>
      <c r="H1" s="328" t="s">
        <v>203</v>
      </c>
      <c r="I1" s="325"/>
      <c r="J1" s="325"/>
      <c r="K1" s="325"/>
      <c r="L1" s="325"/>
      <c r="M1" s="325"/>
      <c r="N1" s="325"/>
      <c r="O1" s="325" t="s">
        <v>202</v>
      </c>
      <c r="P1" s="325"/>
      <c r="Q1" s="325"/>
      <c r="R1" s="325"/>
      <c r="S1" s="325"/>
      <c r="T1" s="325"/>
      <c r="U1" s="326"/>
      <c r="V1" s="323" t="s">
        <v>201</v>
      </c>
      <c r="W1" s="323"/>
      <c r="X1" s="323"/>
      <c r="Y1" s="323"/>
      <c r="Z1" s="323"/>
      <c r="AA1" s="323"/>
      <c r="AB1" s="323"/>
      <c r="AC1" s="323"/>
      <c r="AD1" s="323"/>
      <c r="AE1" s="323"/>
      <c r="AF1" s="324" t="s">
        <v>136</v>
      </c>
      <c r="AG1" s="324"/>
      <c r="AH1" s="324"/>
      <c r="AI1" s="324"/>
      <c r="AJ1" s="324"/>
      <c r="AK1" s="324"/>
      <c r="AL1" s="324"/>
      <c r="AM1" s="324"/>
      <c r="AN1" s="324"/>
      <c r="AO1" s="324"/>
      <c r="AP1" s="313" t="s">
        <v>204</v>
      </c>
      <c r="AQ1" s="314"/>
      <c r="AR1" s="314"/>
      <c r="AS1" s="314"/>
      <c r="AT1" s="314"/>
      <c r="AU1" s="314"/>
      <c r="AV1" s="314"/>
      <c r="AW1" s="314"/>
      <c r="AX1" s="314"/>
      <c r="AY1" s="315"/>
      <c r="AZ1" s="316" t="s">
        <v>135</v>
      </c>
      <c r="BA1" s="317"/>
      <c r="BB1" s="317"/>
      <c r="BC1" s="317"/>
      <c r="BD1" s="317"/>
      <c r="BE1" s="317"/>
      <c r="BF1" s="317"/>
      <c r="BG1" s="317"/>
      <c r="BH1" s="317"/>
      <c r="BI1" s="318"/>
      <c r="BJ1" s="145" t="s">
        <v>57</v>
      </c>
    </row>
    <row r="2" spans="1:62" ht="24.95" customHeight="1" thickTop="1" thickBot="1" x14ac:dyDescent="0.3">
      <c r="A2" s="142" t="s">
        <v>44</v>
      </c>
      <c r="B2" s="143" t="s">
        <v>45</v>
      </c>
      <c r="C2" s="143" t="s">
        <v>177</v>
      </c>
      <c r="D2" s="124" t="s">
        <v>178</v>
      </c>
      <c r="E2" s="143" t="s">
        <v>179</v>
      </c>
      <c r="F2" s="143" t="s">
        <v>180</v>
      </c>
      <c r="G2" s="144" t="s">
        <v>81</v>
      </c>
      <c r="H2" s="94" t="s">
        <v>0</v>
      </c>
      <c r="I2" s="95" t="s">
        <v>46</v>
      </c>
      <c r="J2" s="96" t="s">
        <v>1</v>
      </c>
      <c r="K2" s="96" t="s">
        <v>46</v>
      </c>
      <c r="L2" s="97" t="s">
        <v>48</v>
      </c>
      <c r="M2" s="97" t="s">
        <v>46</v>
      </c>
      <c r="N2" s="227" t="s">
        <v>47</v>
      </c>
      <c r="O2" s="95" t="s">
        <v>0</v>
      </c>
      <c r="P2" s="95" t="s">
        <v>46</v>
      </c>
      <c r="Q2" s="96" t="s">
        <v>1</v>
      </c>
      <c r="R2" s="96" t="s">
        <v>46</v>
      </c>
      <c r="S2" s="97" t="s">
        <v>48</v>
      </c>
      <c r="T2" s="97" t="s">
        <v>46</v>
      </c>
      <c r="U2" s="98" t="s">
        <v>47</v>
      </c>
      <c r="V2" s="57" t="s">
        <v>0</v>
      </c>
      <c r="W2" s="57" t="s">
        <v>49</v>
      </c>
      <c r="X2" s="57" t="s">
        <v>46</v>
      </c>
      <c r="Y2" s="58" t="s">
        <v>1</v>
      </c>
      <c r="Z2" s="58" t="s">
        <v>49</v>
      </c>
      <c r="AA2" s="58" t="s">
        <v>46</v>
      </c>
      <c r="AB2" s="59" t="s">
        <v>48</v>
      </c>
      <c r="AC2" s="59" t="s">
        <v>49</v>
      </c>
      <c r="AD2" s="59" t="s">
        <v>46</v>
      </c>
      <c r="AE2" s="60" t="s">
        <v>47</v>
      </c>
      <c r="AF2" s="57" t="s">
        <v>0</v>
      </c>
      <c r="AG2" s="57" t="s">
        <v>49</v>
      </c>
      <c r="AH2" s="57" t="s">
        <v>46</v>
      </c>
      <c r="AI2" s="58" t="s">
        <v>1</v>
      </c>
      <c r="AJ2" s="58" t="s">
        <v>49</v>
      </c>
      <c r="AK2" s="58" t="s">
        <v>46</v>
      </c>
      <c r="AL2" s="59" t="s">
        <v>48</v>
      </c>
      <c r="AM2" s="59" t="s">
        <v>49</v>
      </c>
      <c r="AN2" s="59" t="s">
        <v>46</v>
      </c>
      <c r="AO2" s="60" t="s">
        <v>47</v>
      </c>
      <c r="AP2" s="89" t="s">
        <v>0</v>
      </c>
      <c r="AQ2" s="90" t="s">
        <v>49</v>
      </c>
      <c r="AR2" s="90" t="s">
        <v>46</v>
      </c>
      <c r="AS2" s="91" t="s">
        <v>1</v>
      </c>
      <c r="AT2" s="91" t="s">
        <v>49</v>
      </c>
      <c r="AU2" s="91" t="s">
        <v>46</v>
      </c>
      <c r="AV2" s="92" t="s">
        <v>48</v>
      </c>
      <c r="AW2" s="92" t="s">
        <v>49</v>
      </c>
      <c r="AX2" s="92" t="s">
        <v>46</v>
      </c>
      <c r="AY2" s="93" t="s">
        <v>50</v>
      </c>
      <c r="AZ2" s="84" t="s">
        <v>0</v>
      </c>
      <c r="BA2" s="85" t="s">
        <v>49</v>
      </c>
      <c r="BB2" s="85" t="s">
        <v>46</v>
      </c>
      <c r="BC2" s="86" t="s">
        <v>1</v>
      </c>
      <c r="BD2" s="86" t="s">
        <v>49</v>
      </c>
      <c r="BE2" s="86" t="s">
        <v>46</v>
      </c>
      <c r="BF2" s="87" t="s">
        <v>48</v>
      </c>
      <c r="BG2" s="87" t="s">
        <v>49</v>
      </c>
      <c r="BH2" s="87" t="s">
        <v>46</v>
      </c>
      <c r="BI2" s="88" t="s">
        <v>47</v>
      </c>
      <c r="BJ2" s="146"/>
    </row>
    <row r="3" spans="1:62" ht="20.100000000000001" customHeight="1" thickBot="1" x14ac:dyDescent="0.3">
      <c r="A3" s="195" t="s">
        <v>58</v>
      </c>
      <c r="B3" s="196" t="s">
        <v>56</v>
      </c>
      <c r="C3" s="197">
        <v>40464</v>
      </c>
      <c r="D3" s="240" t="s">
        <v>137</v>
      </c>
      <c r="E3" s="199">
        <v>14</v>
      </c>
      <c r="F3" s="199" t="s">
        <v>4</v>
      </c>
      <c r="G3" s="200" t="s">
        <v>220</v>
      </c>
      <c r="H3" s="135"/>
      <c r="I3" s="69"/>
      <c r="J3" s="132"/>
      <c r="K3" s="76"/>
      <c r="L3" s="134"/>
      <c r="M3" s="50"/>
      <c r="N3" s="67">
        <f t="shared" ref="N3:N18" si="0">SUM(I3,K3,M3)</f>
        <v>0</v>
      </c>
      <c r="O3" s="135"/>
      <c r="P3" s="69"/>
      <c r="Q3" s="132"/>
      <c r="R3" s="76"/>
      <c r="S3" s="134"/>
      <c r="T3" s="50"/>
      <c r="U3" s="67">
        <f t="shared" ref="U3:U18" si="1">SUM(P3,R3,T3)</f>
        <v>0</v>
      </c>
      <c r="V3" s="135"/>
      <c r="W3" s="51"/>
      <c r="X3" s="69"/>
      <c r="Y3" s="132"/>
      <c r="Z3" s="49"/>
      <c r="AA3" s="76"/>
      <c r="AB3" s="134"/>
      <c r="AC3" s="52"/>
      <c r="AD3" s="50"/>
      <c r="AE3" s="67">
        <f t="shared" ref="AE3:AE18" si="2">SUM(X3,AA3,AD3)</f>
        <v>0</v>
      </c>
      <c r="AF3" s="131"/>
      <c r="AG3" s="51"/>
      <c r="AH3" s="69"/>
      <c r="AI3" s="132"/>
      <c r="AJ3" s="49"/>
      <c r="AK3" s="76"/>
      <c r="AL3" s="134"/>
      <c r="AM3" s="52"/>
      <c r="AN3" s="50"/>
      <c r="AO3" s="133">
        <f>SUM(AH3,AK3,AN3)</f>
        <v>0</v>
      </c>
      <c r="AP3" s="131"/>
      <c r="AQ3" s="51"/>
      <c r="AR3" s="79"/>
      <c r="AS3" s="132"/>
      <c r="AT3" s="49"/>
      <c r="AU3" s="76"/>
      <c r="AV3" s="134"/>
      <c r="AW3" s="52"/>
      <c r="AX3" s="50"/>
      <c r="AY3" s="102" t="e">
        <f>AVERAGE(AR3,AU3,AX3)</f>
        <v>#DIV/0!</v>
      </c>
      <c r="AZ3" s="135"/>
      <c r="BA3" s="51"/>
      <c r="BB3" s="79"/>
      <c r="BC3" s="132"/>
      <c r="BD3" s="49"/>
      <c r="BE3" s="76"/>
      <c r="BF3" s="134"/>
      <c r="BG3" s="52"/>
      <c r="BH3" s="50"/>
      <c r="BI3" s="103" t="e">
        <f>AVERAGE(BB3,BE3,BH3)</f>
        <v>#DIV/0!</v>
      </c>
      <c r="BJ3" s="263" t="e">
        <f>SUM(N3+U3+AE3+AO3+AY3+BI3)</f>
        <v>#DIV/0!</v>
      </c>
    </row>
    <row r="4" spans="1:62" ht="20.100000000000001" customHeight="1" thickBot="1" x14ac:dyDescent="0.3">
      <c r="A4" s="195" t="s">
        <v>221</v>
      </c>
      <c r="B4" s="196" t="s">
        <v>222</v>
      </c>
      <c r="C4" s="197">
        <v>39588</v>
      </c>
      <c r="D4" s="240" t="s">
        <v>137</v>
      </c>
      <c r="E4" s="199">
        <v>16</v>
      </c>
      <c r="F4" s="199" t="s">
        <v>4</v>
      </c>
      <c r="G4" s="200" t="s">
        <v>220</v>
      </c>
      <c r="H4" s="65"/>
      <c r="I4" s="69"/>
      <c r="J4" s="75"/>
      <c r="K4" s="76"/>
      <c r="L4" s="115"/>
      <c r="M4" s="50"/>
      <c r="N4" s="67">
        <f t="shared" si="0"/>
        <v>0</v>
      </c>
      <c r="O4" s="65"/>
      <c r="P4" s="69"/>
      <c r="Q4" s="75"/>
      <c r="R4" s="76"/>
      <c r="S4" s="115"/>
      <c r="T4" s="50"/>
      <c r="U4" s="67">
        <f t="shared" si="1"/>
        <v>0</v>
      </c>
      <c r="V4" s="65"/>
      <c r="W4" s="51"/>
      <c r="X4" s="69"/>
      <c r="Y4" s="75"/>
      <c r="Z4" s="49"/>
      <c r="AA4" s="76"/>
      <c r="AB4" s="115"/>
      <c r="AC4" s="52"/>
      <c r="AD4" s="50"/>
      <c r="AE4" s="67">
        <f t="shared" si="2"/>
        <v>0</v>
      </c>
      <c r="AF4" s="131"/>
      <c r="AG4" s="51"/>
      <c r="AH4" s="69"/>
      <c r="AI4" s="132"/>
      <c r="AJ4" s="49"/>
      <c r="AK4" s="76"/>
      <c r="AL4" s="134"/>
      <c r="AM4" s="52"/>
      <c r="AN4" s="50"/>
      <c r="AO4" s="133">
        <f t="shared" ref="AO4:AO18" si="3">SUM(AH4,AK4,AN4)</f>
        <v>0</v>
      </c>
      <c r="AP4" s="62"/>
      <c r="AQ4" s="51"/>
      <c r="AR4" s="79"/>
      <c r="AS4" s="75"/>
      <c r="AT4" s="49"/>
      <c r="AU4" s="76"/>
      <c r="AV4" s="115"/>
      <c r="AW4" s="52"/>
      <c r="AX4" s="50"/>
      <c r="AY4" s="64" t="e">
        <f t="shared" ref="AY4:AY18" si="4">AVERAGE(AR4,AU4,AX4)</f>
        <v>#DIV/0!</v>
      </c>
      <c r="AZ4" s="65"/>
      <c r="BA4" s="51"/>
      <c r="BB4" s="79"/>
      <c r="BC4" s="75"/>
      <c r="BD4" s="49"/>
      <c r="BE4" s="76"/>
      <c r="BF4" s="115"/>
      <c r="BG4" s="52"/>
      <c r="BH4" s="50"/>
      <c r="BI4" s="48" t="e">
        <f t="shared" ref="BI4:BI18" si="5">AVERAGE(BB4,BE4,BH4)</f>
        <v>#DIV/0!</v>
      </c>
      <c r="BJ4" s="104" t="e">
        <f t="shared" ref="BJ4:BJ18" si="6">SUM(N4+U4+AE4+AO4+AY4+BI4)</f>
        <v>#DIV/0!</v>
      </c>
    </row>
    <row r="5" spans="1:62" ht="20.100000000000001" customHeight="1" x14ac:dyDescent="0.25">
      <c r="A5" s="195" t="s">
        <v>111</v>
      </c>
      <c r="B5" s="196" t="s">
        <v>82</v>
      </c>
      <c r="C5" s="197">
        <v>39977</v>
      </c>
      <c r="D5" s="240" t="s">
        <v>137</v>
      </c>
      <c r="E5" s="199">
        <v>15</v>
      </c>
      <c r="F5" s="199" t="s">
        <v>4</v>
      </c>
      <c r="G5" s="200" t="s">
        <v>220</v>
      </c>
      <c r="H5" s="65"/>
      <c r="I5" s="101"/>
      <c r="J5" s="75"/>
      <c r="K5" s="76"/>
      <c r="L5" s="115"/>
      <c r="M5" s="50"/>
      <c r="N5" s="67">
        <f t="shared" si="0"/>
        <v>0</v>
      </c>
      <c r="O5" s="65"/>
      <c r="P5" s="101"/>
      <c r="Q5" s="75"/>
      <c r="R5" s="76"/>
      <c r="S5" s="115"/>
      <c r="T5" s="50"/>
      <c r="U5" s="67">
        <f t="shared" si="1"/>
        <v>0</v>
      </c>
      <c r="V5" s="65"/>
      <c r="W5" s="51"/>
      <c r="X5" s="69"/>
      <c r="Y5" s="75"/>
      <c r="Z5" s="49"/>
      <c r="AA5" s="76"/>
      <c r="AB5" s="115"/>
      <c r="AC5" s="52"/>
      <c r="AD5" s="50"/>
      <c r="AE5" s="67">
        <f t="shared" si="2"/>
        <v>0</v>
      </c>
      <c r="AF5" s="131"/>
      <c r="AG5" s="51"/>
      <c r="AH5" s="69"/>
      <c r="AI5" s="132"/>
      <c r="AJ5" s="49"/>
      <c r="AK5" s="76"/>
      <c r="AL5" s="134"/>
      <c r="AM5" s="52"/>
      <c r="AN5" s="50"/>
      <c r="AO5" s="133">
        <f t="shared" si="3"/>
        <v>0</v>
      </c>
      <c r="AP5" s="62"/>
      <c r="AQ5" s="51"/>
      <c r="AR5" s="79"/>
      <c r="AS5" s="75"/>
      <c r="AT5" s="49"/>
      <c r="AU5" s="76"/>
      <c r="AV5" s="115"/>
      <c r="AW5" s="52"/>
      <c r="AX5" s="50"/>
      <c r="AY5" s="64" t="e">
        <f t="shared" si="4"/>
        <v>#DIV/0!</v>
      </c>
      <c r="AZ5" s="65"/>
      <c r="BA5" s="51"/>
      <c r="BB5" s="79"/>
      <c r="BC5" s="75"/>
      <c r="BD5" s="49"/>
      <c r="BE5" s="76"/>
      <c r="BF5" s="115"/>
      <c r="BG5" s="52"/>
      <c r="BH5" s="50"/>
      <c r="BI5" s="48" t="e">
        <f t="shared" si="5"/>
        <v>#DIV/0!</v>
      </c>
      <c r="BJ5" s="104" t="e">
        <f t="shared" si="6"/>
        <v>#DIV/0!</v>
      </c>
    </row>
    <row r="6" spans="1:62" ht="20.100000000000001" customHeight="1" x14ac:dyDescent="0.25">
      <c r="A6" s="202" t="s">
        <v>66</v>
      </c>
      <c r="B6" s="203" t="s">
        <v>19</v>
      </c>
      <c r="C6" s="204">
        <v>40424</v>
      </c>
      <c r="D6" s="241" t="s">
        <v>138</v>
      </c>
      <c r="E6" s="206">
        <v>14</v>
      </c>
      <c r="F6" s="206" t="s">
        <v>3</v>
      </c>
      <c r="G6" s="207" t="s">
        <v>61</v>
      </c>
      <c r="H6" s="135"/>
      <c r="I6" s="69"/>
      <c r="J6" s="132"/>
      <c r="K6" s="76"/>
      <c r="L6" s="134"/>
      <c r="M6" s="99"/>
      <c r="N6" s="67">
        <f t="shared" si="0"/>
        <v>0</v>
      </c>
      <c r="O6" s="135"/>
      <c r="P6" s="69"/>
      <c r="Q6" s="132"/>
      <c r="R6" s="76"/>
      <c r="S6" s="134"/>
      <c r="T6" s="99"/>
      <c r="U6" s="67">
        <f t="shared" si="1"/>
        <v>0</v>
      </c>
      <c r="V6" s="135"/>
      <c r="W6" s="51"/>
      <c r="X6" s="69"/>
      <c r="Y6" s="132"/>
      <c r="Z6" s="49"/>
      <c r="AA6" s="76"/>
      <c r="AB6" s="134"/>
      <c r="AC6" s="52"/>
      <c r="AD6" s="50"/>
      <c r="AE6" s="67">
        <f t="shared" si="2"/>
        <v>0</v>
      </c>
      <c r="AF6" s="131"/>
      <c r="AG6" s="51"/>
      <c r="AH6" s="69"/>
      <c r="AI6" s="132"/>
      <c r="AJ6" s="49"/>
      <c r="AK6" s="76"/>
      <c r="AL6" s="134"/>
      <c r="AM6" s="52"/>
      <c r="AN6" s="50"/>
      <c r="AO6" s="133">
        <f t="shared" si="3"/>
        <v>0</v>
      </c>
      <c r="AP6" s="131"/>
      <c r="AQ6" s="51"/>
      <c r="AR6" s="79"/>
      <c r="AS6" s="132"/>
      <c r="AT6" s="49"/>
      <c r="AU6" s="76"/>
      <c r="AV6" s="134"/>
      <c r="AW6" s="52"/>
      <c r="AX6" s="50"/>
      <c r="AY6" s="102" t="e">
        <f t="shared" si="4"/>
        <v>#DIV/0!</v>
      </c>
      <c r="AZ6" s="135"/>
      <c r="BA6" s="51"/>
      <c r="BB6" s="79"/>
      <c r="BC6" s="132"/>
      <c r="BD6" s="49"/>
      <c r="BE6" s="76"/>
      <c r="BF6" s="72"/>
      <c r="BG6" s="52"/>
      <c r="BH6" s="50"/>
      <c r="BI6" s="103" t="e">
        <f t="shared" si="5"/>
        <v>#DIV/0!</v>
      </c>
      <c r="BJ6" s="136" t="e">
        <f t="shared" si="6"/>
        <v>#DIV/0!</v>
      </c>
    </row>
    <row r="7" spans="1:62" ht="20.100000000000001" customHeight="1" x14ac:dyDescent="0.25">
      <c r="A7" s="234" t="s">
        <v>71</v>
      </c>
      <c r="B7" s="235" t="s">
        <v>17</v>
      </c>
      <c r="C7" s="236">
        <v>40231</v>
      </c>
      <c r="D7" s="237" t="s">
        <v>137</v>
      </c>
      <c r="E7" s="238">
        <v>14</v>
      </c>
      <c r="F7" s="238" t="s">
        <v>4</v>
      </c>
      <c r="G7" s="239" t="s">
        <v>110</v>
      </c>
      <c r="H7" s="65"/>
      <c r="I7" s="69"/>
      <c r="J7" s="75"/>
      <c r="K7" s="76"/>
      <c r="L7" s="115"/>
      <c r="M7" s="50"/>
      <c r="N7" s="67">
        <f t="shared" si="0"/>
        <v>0</v>
      </c>
      <c r="O7" s="65"/>
      <c r="P7" s="69"/>
      <c r="Q7" s="75"/>
      <c r="R7" s="76"/>
      <c r="S7" s="115"/>
      <c r="T7" s="50"/>
      <c r="U7" s="67">
        <f t="shared" si="1"/>
        <v>0</v>
      </c>
      <c r="V7" s="65"/>
      <c r="W7" s="51"/>
      <c r="X7" s="69"/>
      <c r="Y7" s="75"/>
      <c r="Z7" s="49"/>
      <c r="AA7" s="100"/>
      <c r="AB7" s="115"/>
      <c r="AC7" s="52"/>
      <c r="AD7" s="50"/>
      <c r="AE7" s="67">
        <f t="shared" si="2"/>
        <v>0</v>
      </c>
      <c r="AF7" s="131"/>
      <c r="AG7" s="51"/>
      <c r="AH7" s="69"/>
      <c r="AI7" s="132"/>
      <c r="AJ7" s="49"/>
      <c r="AK7" s="76"/>
      <c r="AL7" s="134"/>
      <c r="AM7" s="52"/>
      <c r="AN7" s="50"/>
      <c r="AO7" s="133">
        <f t="shared" si="3"/>
        <v>0</v>
      </c>
      <c r="AP7" s="62"/>
      <c r="AQ7" s="51"/>
      <c r="AR7" s="79"/>
      <c r="AS7" s="75"/>
      <c r="AT7" s="49"/>
      <c r="AU7" s="76"/>
      <c r="AV7" s="115"/>
      <c r="AW7" s="52"/>
      <c r="AX7" s="50"/>
      <c r="AY7" s="66" t="e">
        <f t="shared" si="4"/>
        <v>#DIV/0!</v>
      </c>
      <c r="AZ7" s="65"/>
      <c r="BA7" s="51"/>
      <c r="BB7" s="79"/>
      <c r="BC7" s="75"/>
      <c r="BD7" s="49"/>
      <c r="BE7" s="76"/>
      <c r="BF7" s="115"/>
      <c r="BG7" s="52"/>
      <c r="BH7" s="50"/>
      <c r="BI7" s="53" t="e">
        <f t="shared" si="5"/>
        <v>#DIV/0!</v>
      </c>
      <c r="BJ7" s="104" t="e">
        <f t="shared" si="6"/>
        <v>#DIV/0!</v>
      </c>
    </row>
    <row r="8" spans="1:62" ht="20.100000000000001" customHeight="1" x14ac:dyDescent="0.25">
      <c r="A8" s="234" t="s">
        <v>64</v>
      </c>
      <c r="B8" s="235" t="s">
        <v>223</v>
      </c>
      <c r="C8" s="236">
        <v>39841</v>
      </c>
      <c r="D8" s="237" t="s">
        <v>137</v>
      </c>
      <c r="E8" s="238">
        <v>15</v>
      </c>
      <c r="F8" s="238" t="s">
        <v>4</v>
      </c>
      <c r="G8" s="239" t="s">
        <v>110</v>
      </c>
      <c r="H8" s="135"/>
      <c r="I8" s="69"/>
      <c r="J8" s="132"/>
      <c r="K8" s="117"/>
      <c r="L8" s="134"/>
      <c r="M8" s="50"/>
      <c r="N8" s="67">
        <f t="shared" si="0"/>
        <v>0</v>
      </c>
      <c r="O8" s="135"/>
      <c r="P8" s="69"/>
      <c r="Q8" s="132"/>
      <c r="R8" s="117"/>
      <c r="S8" s="134"/>
      <c r="T8" s="50"/>
      <c r="U8" s="67">
        <f t="shared" si="1"/>
        <v>0</v>
      </c>
      <c r="V8" s="135"/>
      <c r="W8" s="51"/>
      <c r="X8" s="69"/>
      <c r="Y8" s="132"/>
      <c r="Z8" s="49"/>
      <c r="AA8" s="76"/>
      <c r="AB8" s="134"/>
      <c r="AC8" s="52"/>
      <c r="AD8" s="50"/>
      <c r="AE8" s="67">
        <f t="shared" si="2"/>
        <v>0</v>
      </c>
      <c r="AF8" s="131"/>
      <c r="AG8" s="51"/>
      <c r="AH8" s="69"/>
      <c r="AI8" s="132"/>
      <c r="AJ8" s="49"/>
      <c r="AK8" s="76"/>
      <c r="AL8" s="134"/>
      <c r="AM8" s="52"/>
      <c r="AN8" s="50"/>
      <c r="AO8" s="133">
        <f t="shared" si="3"/>
        <v>0</v>
      </c>
      <c r="AP8" s="131"/>
      <c r="AQ8" s="51"/>
      <c r="AR8" s="79"/>
      <c r="AS8" s="132"/>
      <c r="AT8" s="49"/>
      <c r="AU8" s="76"/>
      <c r="AV8" s="134"/>
      <c r="AW8" s="52"/>
      <c r="AX8" s="50"/>
      <c r="AY8" s="102" t="e">
        <f t="shared" si="4"/>
        <v>#DIV/0!</v>
      </c>
      <c r="AZ8" s="135"/>
      <c r="BA8" s="51"/>
      <c r="BB8" s="79"/>
      <c r="BC8" s="132"/>
      <c r="BD8" s="49"/>
      <c r="BE8" s="76"/>
      <c r="BF8" s="134"/>
      <c r="BG8" s="52"/>
      <c r="BH8" s="50"/>
      <c r="BI8" s="103" t="e">
        <f t="shared" si="5"/>
        <v>#DIV/0!</v>
      </c>
      <c r="BJ8" s="136" t="e">
        <f t="shared" si="6"/>
        <v>#DIV/0!</v>
      </c>
    </row>
    <row r="9" spans="1:62" ht="20.100000000000001" customHeight="1" x14ac:dyDescent="0.25">
      <c r="A9" s="195" t="s">
        <v>67</v>
      </c>
      <c r="B9" s="196" t="s">
        <v>68</v>
      </c>
      <c r="C9" s="197">
        <v>40751</v>
      </c>
      <c r="D9" s="240" t="s">
        <v>137</v>
      </c>
      <c r="E9" s="199">
        <v>13</v>
      </c>
      <c r="F9" s="199" t="s">
        <v>4</v>
      </c>
      <c r="G9" s="200" t="s">
        <v>110</v>
      </c>
      <c r="H9" s="135"/>
      <c r="I9" s="69"/>
      <c r="J9" s="132"/>
      <c r="K9" s="76"/>
      <c r="L9" s="134"/>
      <c r="M9" s="50"/>
      <c r="N9" s="67">
        <f t="shared" si="0"/>
        <v>0</v>
      </c>
      <c r="O9" s="135"/>
      <c r="P9" s="69"/>
      <c r="Q9" s="132"/>
      <c r="R9" s="76"/>
      <c r="S9" s="134"/>
      <c r="T9" s="50"/>
      <c r="U9" s="67">
        <f t="shared" si="1"/>
        <v>0</v>
      </c>
      <c r="V9" s="135"/>
      <c r="W9" s="51"/>
      <c r="X9" s="69"/>
      <c r="Y9" s="132"/>
      <c r="Z9" s="49"/>
      <c r="AA9" s="76"/>
      <c r="AB9" s="134"/>
      <c r="AC9" s="52"/>
      <c r="AD9" s="50"/>
      <c r="AE9" s="67">
        <f t="shared" si="2"/>
        <v>0</v>
      </c>
      <c r="AF9" s="131"/>
      <c r="AG9" s="51"/>
      <c r="AH9" s="69"/>
      <c r="AI9" s="132"/>
      <c r="AJ9" s="49"/>
      <c r="AK9" s="76"/>
      <c r="AL9" s="134"/>
      <c r="AM9" s="52"/>
      <c r="AN9" s="50"/>
      <c r="AO9" s="133">
        <f t="shared" si="3"/>
        <v>0</v>
      </c>
      <c r="AP9" s="131"/>
      <c r="AQ9" s="51"/>
      <c r="AR9" s="79"/>
      <c r="AS9" s="132"/>
      <c r="AT9" s="49"/>
      <c r="AU9" s="76"/>
      <c r="AV9" s="134"/>
      <c r="AW9" s="52"/>
      <c r="AX9" s="50"/>
      <c r="AY9" s="102" t="e">
        <f t="shared" si="4"/>
        <v>#DIV/0!</v>
      </c>
      <c r="AZ9" s="135"/>
      <c r="BA9" s="51"/>
      <c r="BB9" s="79"/>
      <c r="BC9" s="132"/>
      <c r="BD9" s="49"/>
      <c r="BE9" s="76"/>
      <c r="BF9" s="134"/>
      <c r="BG9" s="52"/>
      <c r="BH9" s="50"/>
      <c r="BI9" s="103" t="e">
        <f t="shared" si="5"/>
        <v>#DIV/0!</v>
      </c>
      <c r="BJ9" s="136" t="e">
        <f t="shared" si="6"/>
        <v>#DIV/0!</v>
      </c>
    </row>
    <row r="10" spans="1:62" ht="20.100000000000001" customHeight="1" x14ac:dyDescent="0.25">
      <c r="A10" s="202" t="s">
        <v>70</v>
      </c>
      <c r="B10" s="203" t="s">
        <v>38</v>
      </c>
      <c r="C10" s="204">
        <v>40466</v>
      </c>
      <c r="D10" s="241" t="s">
        <v>138</v>
      </c>
      <c r="E10" s="206">
        <v>14</v>
      </c>
      <c r="F10" s="206" t="s">
        <v>3</v>
      </c>
      <c r="G10" s="207" t="s">
        <v>110</v>
      </c>
      <c r="H10" s="135"/>
      <c r="I10" s="69"/>
      <c r="J10" s="132"/>
      <c r="K10" s="76"/>
      <c r="L10" s="134"/>
      <c r="M10" s="137"/>
      <c r="N10" s="67">
        <f t="shared" si="0"/>
        <v>0</v>
      </c>
      <c r="O10" s="135"/>
      <c r="P10" s="69"/>
      <c r="Q10" s="132"/>
      <c r="R10" s="76"/>
      <c r="S10" s="134"/>
      <c r="T10" s="137"/>
      <c r="U10" s="67">
        <f t="shared" si="1"/>
        <v>0</v>
      </c>
      <c r="V10" s="135"/>
      <c r="W10" s="51"/>
      <c r="X10" s="69"/>
      <c r="Y10" s="132"/>
      <c r="Z10" s="49"/>
      <c r="AA10" s="76"/>
      <c r="AB10" s="134"/>
      <c r="AC10" s="52"/>
      <c r="AD10" s="50"/>
      <c r="AE10" s="67">
        <f t="shared" si="2"/>
        <v>0</v>
      </c>
      <c r="AF10" s="131"/>
      <c r="AG10" s="51"/>
      <c r="AH10" s="69"/>
      <c r="AI10" s="132"/>
      <c r="AJ10" s="49"/>
      <c r="AK10" s="76"/>
      <c r="AL10" s="134"/>
      <c r="AM10" s="52"/>
      <c r="AN10" s="50"/>
      <c r="AO10" s="133">
        <f t="shared" si="3"/>
        <v>0</v>
      </c>
      <c r="AP10" s="131"/>
      <c r="AQ10" s="51"/>
      <c r="AR10" s="79"/>
      <c r="AS10" s="132"/>
      <c r="AT10" s="49"/>
      <c r="AU10" s="76"/>
      <c r="AV10" s="134"/>
      <c r="AW10" s="52"/>
      <c r="AX10" s="50"/>
      <c r="AY10" s="102" t="e">
        <f t="shared" si="4"/>
        <v>#DIV/0!</v>
      </c>
      <c r="AZ10" s="135"/>
      <c r="BA10" s="51"/>
      <c r="BB10" s="79"/>
      <c r="BC10" s="132"/>
      <c r="BD10" s="49"/>
      <c r="BE10" s="76"/>
      <c r="BF10" s="134"/>
      <c r="BG10" s="52"/>
      <c r="BH10" s="50"/>
      <c r="BI10" s="103" t="e">
        <f t="shared" si="5"/>
        <v>#DIV/0!</v>
      </c>
      <c r="BJ10" s="136" t="e">
        <f t="shared" si="6"/>
        <v>#DIV/0!</v>
      </c>
    </row>
    <row r="11" spans="1:62" ht="20.100000000000001" customHeight="1" x14ac:dyDescent="0.25">
      <c r="A11" s="202" t="s">
        <v>69</v>
      </c>
      <c r="B11" s="203" t="s">
        <v>39</v>
      </c>
      <c r="C11" s="204">
        <v>40696</v>
      </c>
      <c r="D11" s="241" t="s">
        <v>138</v>
      </c>
      <c r="E11" s="206">
        <v>13</v>
      </c>
      <c r="F11" s="206" t="s">
        <v>3</v>
      </c>
      <c r="G11" s="207" t="s">
        <v>110</v>
      </c>
      <c r="H11" s="135"/>
      <c r="I11" s="69"/>
      <c r="J11" s="132"/>
      <c r="K11" s="76"/>
      <c r="L11" s="134"/>
      <c r="M11" s="137"/>
      <c r="N11" s="67">
        <f t="shared" ref="N11:N12" si="7">SUM(I11,K11,M11)</f>
        <v>0</v>
      </c>
      <c r="O11" s="135"/>
      <c r="P11" s="69"/>
      <c r="Q11" s="132"/>
      <c r="R11" s="76"/>
      <c r="S11" s="134"/>
      <c r="T11" s="137"/>
      <c r="U11" s="67">
        <f t="shared" ref="U11:U12" si="8">SUM(P11,R11,T11)</f>
        <v>0</v>
      </c>
      <c r="V11" s="135"/>
      <c r="W11" s="51"/>
      <c r="X11" s="69"/>
      <c r="Y11" s="132"/>
      <c r="Z11" s="49"/>
      <c r="AA11" s="76"/>
      <c r="AB11" s="134"/>
      <c r="AC11" s="52"/>
      <c r="AD11" s="50"/>
      <c r="AE11" s="67">
        <f t="shared" ref="AE11:AE12" si="9">SUM(X11,AA11,AD11)</f>
        <v>0</v>
      </c>
      <c r="AF11" s="131"/>
      <c r="AG11" s="51"/>
      <c r="AH11" s="69"/>
      <c r="AI11" s="132"/>
      <c r="AJ11" s="49"/>
      <c r="AK11" s="76"/>
      <c r="AL11" s="134"/>
      <c r="AM11" s="52"/>
      <c r="AN11" s="50"/>
      <c r="AO11" s="133">
        <f t="shared" ref="AO11:AO12" si="10">SUM(AH11,AK11,AN11)</f>
        <v>0</v>
      </c>
      <c r="AP11" s="131"/>
      <c r="AQ11" s="51"/>
      <c r="AR11" s="79"/>
      <c r="AS11" s="132"/>
      <c r="AT11" s="49"/>
      <c r="AU11" s="76"/>
      <c r="AV11" s="134"/>
      <c r="AW11" s="52"/>
      <c r="AX11" s="50"/>
      <c r="AY11" s="102" t="e">
        <f t="shared" ref="AY11:AY12" si="11">AVERAGE(AR11,AU11,AX11)</f>
        <v>#DIV/0!</v>
      </c>
      <c r="AZ11" s="135"/>
      <c r="BA11" s="51"/>
      <c r="BB11" s="79"/>
      <c r="BC11" s="132"/>
      <c r="BD11" s="49"/>
      <c r="BE11" s="76"/>
      <c r="BF11" s="134"/>
      <c r="BG11" s="52"/>
      <c r="BH11" s="50"/>
      <c r="BI11" s="103" t="e">
        <f t="shared" ref="BI11:BI12" si="12">AVERAGE(BB11,BE11,BH11)</f>
        <v>#DIV/0!</v>
      </c>
      <c r="BJ11" s="136" t="e">
        <f t="shared" si="6"/>
        <v>#DIV/0!</v>
      </c>
    </row>
    <row r="12" spans="1:62" ht="20.100000000000001" customHeight="1" x14ac:dyDescent="0.25">
      <c r="A12" s="234" t="s">
        <v>132</v>
      </c>
      <c r="B12" s="235" t="s">
        <v>133</v>
      </c>
      <c r="C12" s="236">
        <v>40260</v>
      </c>
      <c r="D12" s="237" t="s">
        <v>137</v>
      </c>
      <c r="E12" s="238">
        <v>14</v>
      </c>
      <c r="F12" s="238" t="s">
        <v>4</v>
      </c>
      <c r="G12" s="239" t="s">
        <v>72</v>
      </c>
      <c r="H12" s="135"/>
      <c r="I12" s="69"/>
      <c r="J12" s="132"/>
      <c r="K12" s="76"/>
      <c r="L12" s="134"/>
      <c r="M12" s="137"/>
      <c r="N12" s="67">
        <f t="shared" si="7"/>
        <v>0</v>
      </c>
      <c r="O12" s="135"/>
      <c r="P12" s="69"/>
      <c r="Q12" s="132"/>
      <c r="R12" s="76"/>
      <c r="S12" s="134"/>
      <c r="T12" s="137"/>
      <c r="U12" s="67">
        <f t="shared" si="8"/>
        <v>0</v>
      </c>
      <c r="V12" s="135"/>
      <c r="W12" s="51"/>
      <c r="X12" s="69"/>
      <c r="Y12" s="132"/>
      <c r="Z12" s="49"/>
      <c r="AA12" s="76"/>
      <c r="AB12" s="134"/>
      <c r="AC12" s="52"/>
      <c r="AD12" s="50"/>
      <c r="AE12" s="67">
        <f t="shared" si="9"/>
        <v>0</v>
      </c>
      <c r="AF12" s="131"/>
      <c r="AG12" s="51"/>
      <c r="AH12" s="69"/>
      <c r="AI12" s="132"/>
      <c r="AJ12" s="49"/>
      <c r="AK12" s="76"/>
      <c r="AL12" s="134"/>
      <c r="AM12" s="52"/>
      <c r="AN12" s="50"/>
      <c r="AO12" s="133">
        <f t="shared" si="10"/>
        <v>0</v>
      </c>
      <c r="AP12" s="131"/>
      <c r="AQ12" s="51"/>
      <c r="AR12" s="79"/>
      <c r="AS12" s="132"/>
      <c r="AT12" s="49"/>
      <c r="AU12" s="76"/>
      <c r="AV12" s="134"/>
      <c r="AW12" s="52"/>
      <c r="AX12" s="50"/>
      <c r="AY12" s="102" t="e">
        <f t="shared" si="11"/>
        <v>#DIV/0!</v>
      </c>
      <c r="AZ12" s="135"/>
      <c r="BA12" s="51"/>
      <c r="BB12" s="79"/>
      <c r="BC12" s="132"/>
      <c r="BD12" s="49"/>
      <c r="BE12" s="76"/>
      <c r="BF12" s="134"/>
      <c r="BG12" s="52"/>
      <c r="BH12" s="50"/>
      <c r="BI12" s="103" t="e">
        <f t="shared" si="12"/>
        <v>#DIV/0!</v>
      </c>
      <c r="BJ12" s="136" t="e">
        <f t="shared" si="6"/>
        <v>#DIV/0!</v>
      </c>
    </row>
    <row r="13" spans="1:62" ht="20.100000000000001" customHeight="1" x14ac:dyDescent="0.25">
      <c r="A13" s="234" t="s">
        <v>224</v>
      </c>
      <c r="B13" s="235" t="s">
        <v>225</v>
      </c>
      <c r="C13" s="236">
        <v>40250</v>
      </c>
      <c r="D13" s="237" t="s">
        <v>137</v>
      </c>
      <c r="E13" s="238">
        <v>14</v>
      </c>
      <c r="F13" s="238" t="s">
        <v>4</v>
      </c>
      <c r="G13" s="239" t="s">
        <v>72</v>
      </c>
      <c r="H13" s="135"/>
      <c r="I13" s="69"/>
      <c r="J13" s="132"/>
      <c r="K13" s="76"/>
      <c r="L13" s="134"/>
      <c r="M13" s="137"/>
      <c r="N13" s="67">
        <f t="shared" si="0"/>
        <v>0</v>
      </c>
      <c r="O13" s="135"/>
      <c r="P13" s="69"/>
      <c r="Q13" s="132"/>
      <c r="R13" s="76"/>
      <c r="S13" s="134"/>
      <c r="T13" s="137"/>
      <c r="U13" s="67">
        <f t="shared" si="1"/>
        <v>0</v>
      </c>
      <c r="V13" s="135"/>
      <c r="W13" s="51"/>
      <c r="X13" s="69"/>
      <c r="Y13" s="132"/>
      <c r="Z13" s="49"/>
      <c r="AA13" s="76"/>
      <c r="AB13" s="134"/>
      <c r="AC13" s="52"/>
      <c r="AD13" s="50"/>
      <c r="AE13" s="67">
        <f t="shared" si="2"/>
        <v>0</v>
      </c>
      <c r="AF13" s="131"/>
      <c r="AG13" s="51"/>
      <c r="AH13" s="69"/>
      <c r="AI13" s="132"/>
      <c r="AJ13" s="49"/>
      <c r="AK13" s="76"/>
      <c r="AL13" s="134"/>
      <c r="AM13" s="52"/>
      <c r="AN13" s="50"/>
      <c r="AO13" s="133">
        <f t="shared" si="3"/>
        <v>0</v>
      </c>
      <c r="AP13" s="131"/>
      <c r="AQ13" s="51"/>
      <c r="AR13" s="79"/>
      <c r="AS13" s="132"/>
      <c r="AT13" s="49"/>
      <c r="AU13" s="76"/>
      <c r="AV13" s="134"/>
      <c r="AW13" s="52"/>
      <c r="AX13" s="50"/>
      <c r="AY13" s="102" t="e">
        <f t="shared" si="4"/>
        <v>#DIV/0!</v>
      </c>
      <c r="AZ13" s="135"/>
      <c r="BA13" s="51"/>
      <c r="BB13" s="79"/>
      <c r="BC13" s="132"/>
      <c r="BD13" s="49"/>
      <c r="BE13" s="76"/>
      <c r="BF13" s="134"/>
      <c r="BG13" s="52"/>
      <c r="BH13" s="50"/>
      <c r="BI13" s="103" t="e">
        <f t="shared" si="5"/>
        <v>#DIV/0!</v>
      </c>
      <c r="BJ13" s="136" t="e">
        <f t="shared" si="6"/>
        <v>#DIV/0!</v>
      </c>
    </row>
    <row r="14" spans="1:62" ht="20.100000000000001" customHeight="1" x14ac:dyDescent="0.25">
      <c r="A14" s="234" t="s">
        <v>73</v>
      </c>
      <c r="B14" s="235" t="s">
        <v>55</v>
      </c>
      <c r="C14" s="236">
        <v>40295</v>
      </c>
      <c r="D14" s="237" t="s">
        <v>138</v>
      </c>
      <c r="E14" s="238">
        <v>14</v>
      </c>
      <c r="F14" s="238" t="s">
        <v>4</v>
      </c>
      <c r="G14" s="239" t="s">
        <v>74</v>
      </c>
      <c r="H14" s="135"/>
      <c r="I14" s="69"/>
      <c r="J14" s="132"/>
      <c r="K14" s="76"/>
      <c r="L14" s="134"/>
      <c r="M14" s="50"/>
      <c r="N14" s="67">
        <f t="shared" si="0"/>
        <v>0</v>
      </c>
      <c r="O14" s="135"/>
      <c r="P14" s="69"/>
      <c r="Q14" s="132"/>
      <c r="R14" s="76"/>
      <c r="S14" s="134"/>
      <c r="T14" s="50"/>
      <c r="U14" s="67">
        <f t="shared" si="1"/>
        <v>0</v>
      </c>
      <c r="V14" s="135"/>
      <c r="W14" s="51"/>
      <c r="X14" s="69"/>
      <c r="Y14" s="132"/>
      <c r="Z14" s="49"/>
      <c r="AA14" s="76"/>
      <c r="AB14" s="134"/>
      <c r="AC14" s="52"/>
      <c r="AD14" s="50"/>
      <c r="AE14" s="67">
        <f t="shared" si="2"/>
        <v>0</v>
      </c>
      <c r="AF14" s="131"/>
      <c r="AG14" s="51"/>
      <c r="AH14" s="69"/>
      <c r="AI14" s="132"/>
      <c r="AJ14" s="49"/>
      <c r="AK14" s="76"/>
      <c r="AL14" s="134"/>
      <c r="AM14" s="52"/>
      <c r="AN14" s="50"/>
      <c r="AO14" s="133">
        <f t="shared" si="3"/>
        <v>0</v>
      </c>
      <c r="AP14" s="131"/>
      <c r="AQ14" s="51"/>
      <c r="AR14" s="79"/>
      <c r="AS14" s="132"/>
      <c r="AT14" s="49"/>
      <c r="AU14" s="76"/>
      <c r="AV14" s="134"/>
      <c r="AW14" s="52"/>
      <c r="AX14" s="50"/>
      <c r="AY14" s="102" t="e">
        <f t="shared" si="4"/>
        <v>#DIV/0!</v>
      </c>
      <c r="AZ14" s="135"/>
      <c r="BA14" s="51"/>
      <c r="BB14" s="79"/>
      <c r="BC14" s="132"/>
      <c r="BD14" s="49"/>
      <c r="BE14" s="76"/>
      <c r="BF14" s="72"/>
      <c r="BG14" s="52"/>
      <c r="BH14" s="50"/>
      <c r="BI14" s="103" t="e">
        <f t="shared" si="5"/>
        <v>#DIV/0!</v>
      </c>
      <c r="BJ14" s="136" t="e">
        <f t="shared" si="6"/>
        <v>#DIV/0!</v>
      </c>
    </row>
    <row r="15" spans="1:62" ht="20.100000000000001" customHeight="1" x14ac:dyDescent="0.25">
      <c r="A15" s="234" t="s">
        <v>112</v>
      </c>
      <c r="B15" s="235" t="s">
        <v>113</v>
      </c>
      <c r="C15" s="236">
        <v>40436</v>
      </c>
      <c r="D15" s="237" t="s">
        <v>138</v>
      </c>
      <c r="E15" s="238">
        <v>14</v>
      </c>
      <c r="F15" s="238" t="s">
        <v>4</v>
      </c>
      <c r="G15" s="239" t="s">
        <v>76</v>
      </c>
      <c r="H15" s="135"/>
      <c r="I15" s="69"/>
      <c r="J15" s="132"/>
      <c r="K15" s="76"/>
      <c r="L15" s="134"/>
      <c r="M15" s="99"/>
      <c r="N15" s="67">
        <f t="shared" si="0"/>
        <v>0</v>
      </c>
      <c r="O15" s="135"/>
      <c r="P15" s="69"/>
      <c r="Q15" s="132"/>
      <c r="R15" s="76"/>
      <c r="S15" s="134"/>
      <c r="T15" s="99"/>
      <c r="U15" s="67">
        <f t="shared" si="1"/>
        <v>0</v>
      </c>
      <c r="V15" s="135"/>
      <c r="W15" s="51"/>
      <c r="X15" s="69"/>
      <c r="Y15" s="132"/>
      <c r="Z15" s="49"/>
      <c r="AA15" s="76"/>
      <c r="AB15" s="134"/>
      <c r="AC15" s="52"/>
      <c r="AD15" s="50"/>
      <c r="AE15" s="67">
        <f t="shared" si="2"/>
        <v>0</v>
      </c>
      <c r="AF15" s="131"/>
      <c r="AG15" s="51"/>
      <c r="AH15" s="69"/>
      <c r="AI15" s="132"/>
      <c r="AJ15" s="49"/>
      <c r="AK15" s="76"/>
      <c r="AL15" s="134"/>
      <c r="AM15" s="52"/>
      <c r="AN15" s="50"/>
      <c r="AO15" s="133">
        <f t="shared" si="3"/>
        <v>0</v>
      </c>
      <c r="AP15" s="131"/>
      <c r="AQ15" s="51"/>
      <c r="AR15" s="79"/>
      <c r="AS15" s="132"/>
      <c r="AT15" s="49"/>
      <c r="AU15" s="76"/>
      <c r="AV15" s="134"/>
      <c r="AW15" s="52"/>
      <c r="AX15" s="50"/>
      <c r="AY15" s="102" t="e">
        <f t="shared" si="4"/>
        <v>#DIV/0!</v>
      </c>
      <c r="AZ15" s="135"/>
      <c r="BA15" s="51"/>
      <c r="BB15" s="79"/>
      <c r="BC15" s="132"/>
      <c r="BD15" s="49"/>
      <c r="BE15" s="76"/>
      <c r="BF15" s="72"/>
      <c r="BG15" s="52"/>
      <c r="BH15" s="50"/>
      <c r="BI15" s="103" t="e">
        <f t="shared" si="5"/>
        <v>#DIV/0!</v>
      </c>
      <c r="BJ15" s="136" t="e">
        <f t="shared" si="6"/>
        <v>#DIV/0!</v>
      </c>
    </row>
    <row r="16" spans="1:62" ht="20.100000000000001" customHeight="1" x14ac:dyDescent="0.25">
      <c r="A16" s="202" t="s">
        <v>80</v>
      </c>
      <c r="B16" s="203" t="s">
        <v>16</v>
      </c>
      <c r="C16" s="204">
        <v>40388</v>
      </c>
      <c r="D16" s="241" t="s">
        <v>138</v>
      </c>
      <c r="E16" s="206">
        <v>14</v>
      </c>
      <c r="F16" s="206" t="s">
        <v>3</v>
      </c>
      <c r="G16" s="207" t="s">
        <v>76</v>
      </c>
      <c r="H16" s="135"/>
      <c r="I16" s="69"/>
      <c r="J16" s="132"/>
      <c r="K16" s="117"/>
      <c r="L16" s="134"/>
      <c r="M16" s="50"/>
      <c r="N16" s="67">
        <f t="shared" si="0"/>
        <v>0</v>
      </c>
      <c r="O16" s="135"/>
      <c r="P16" s="69"/>
      <c r="Q16" s="132"/>
      <c r="R16" s="117"/>
      <c r="S16" s="134"/>
      <c r="T16" s="50"/>
      <c r="U16" s="67">
        <f t="shared" si="1"/>
        <v>0</v>
      </c>
      <c r="V16" s="135"/>
      <c r="W16" s="51"/>
      <c r="X16" s="69"/>
      <c r="Y16" s="132"/>
      <c r="Z16" s="49"/>
      <c r="AA16" s="76"/>
      <c r="AB16" s="134"/>
      <c r="AC16" s="52"/>
      <c r="AD16" s="50"/>
      <c r="AE16" s="67">
        <f t="shared" si="2"/>
        <v>0</v>
      </c>
      <c r="AF16" s="131"/>
      <c r="AG16" s="51"/>
      <c r="AH16" s="69"/>
      <c r="AI16" s="132"/>
      <c r="AJ16" s="49"/>
      <c r="AK16" s="76"/>
      <c r="AL16" s="134"/>
      <c r="AM16" s="52"/>
      <c r="AN16" s="50"/>
      <c r="AO16" s="133">
        <f t="shared" si="3"/>
        <v>0</v>
      </c>
      <c r="AP16" s="131"/>
      <c r="AQ16" s="51"/>
      <c r="AR16" s="79"/>
      <c r="AS16" s="132"/>
      <c r="AT16" s="49"/>
      <c r="AU16" s="76"/>
      <c r="AV16" s="134"/>
      <c r="AW16" s="52"/>
      <c r="AX16" s="50"/>
      <c r="AY16" s="102" t="e">
        <f t="shared" si="4"/>
        <v>#DIV/0!</v>
      </c>
      <c r="AZ16" s="135"/>
      <c r="BA16" s="51"/>
      <c r="BB16" s="79"/>
      <c r="BC16" s="132"/>
      <c r="BD16" s="49"/>
      <c r="BE16" s="76"/>
      <c r="BF16" s="134"/>
      <c r="BG16" s="52"/>
      <c r="BH16" s="50"/>
      <c r="BI16" s="103" t="e">
        <f t="shared" si="5"/>
        <v>#DIV/0!</v>
      </c>
      <c r="BJ16" s="136" t="e">
        <f t="shared" si="6"/>
        <v>#DIV/0!</v>
      </c>
    </row>
    <row r="17" spans="1:62" ht="20.100000000000001" customHeight="1" x14ac:dyDescent="0.25">
      <c r="A17" s="202" t="s">
        <v>77</v>
      </c>
      <c r="B17" s="203" t="s">
        <v>22</v>
      </c>
      <c r="C17" s="204">
        <v>40619</v>
      </c>
      <c r="D17" s="241" t="s">
        <v>137</v>
      </c>
      <c r="E17" s="206">
        <v>13</v>
      </c>
      <c r="F17" s="206" t="s">
        <v>3</v>
      </c>
      <c r="G17" s="207" t="s">
        <v>76</v>
      </c>
      <c r="H17" s="135"/>
      <c r="I17" s="69"/>
      <c r="J17" s="132"/>
      <c r="K17" s="76"/>
      <c r="L17" s="134"/>
      <c r="M17" s="137"/>
      <c r="N17" s="67">
        <f t="shared" si="0"/>
        <v>0</v>
      </c>
      <c r="O17" s="135"/>
      <c r="P17" s="69"/>
      <c r="Q17" s="132"/>
      <c r="R17" s="76"/>
      <c r="S17" s="134"/>
      <c r="T17" s="137"/>
      <c r="U17" s="67">
        <f t="shared" si="1"/>
        <v>0</v>
      </c>
      <c r="V17" s="135"/>
      <c r="W17" s="51"/>
      <c r="X17" s="69"/>
      <c r="Y17" s="132"/>
      <c r="Z17" s="49"/>
      <c r="AA17" s="76"/>
      <c r="AB17" s="134"/>
      <c r="AC17" s="52"/>
      <c r="AD17" s="50"/>
      <c r="AE17" s="67">
        <f t="shared" si="2"/>
        <v>0</v>
      </c>
      <c r="AF17" s="131"/>
      <c r="AG17" s="51"/>
      <c r="AH17" s="69"/>
      <c r="AI17" s="132"/>
      <c r="AJ17" s="49"/>
      <c r="AK17" s="76"/>
      <c r="AL17" s="134"/>
      <c r="AM17" s="52"/>
      <c r="AN17" s="50"/>
      <c r="AO17" s="133">
        <f t="shared" si="3"/>
        <v>0</v>
      </c>
      <c r="AP17" s="131"/>
      <c r="AQ17" s="51"/>
      <c r="AR17" s="79"/>
      <c r="AS17" s="132"/>
      <c r="AT17" s="49"/>
      <c r="AU17" s="76"/>
      <c r="AV17" s="134"/>
      <c r="AW17" s="52"/>
      <c r="AX17" s="50"/>
      <c r="AY17" s="102" t="e">
        <f t="shared" si="4"/>
        <v>#DIV/0!</v>
      </c>
      <c r="AZ17" s="135"/>
      <c r="BA17" s="51"/>
      <c r="BB17" s="79"/>
      <c r="BC17" s="132"/>
      <c r="BD17" s="49"/>
      <c r="BE17" s="76"/>
      <c r="BF17" s="134"/>
      <c r="BG17" s="52"/>
      <c r="BH17" s="50"/>
      <c r="BI17" s="103" t="e">
        <f t="shared" si="5"/>
        <v>#DIV/0!</v>
      </c>
      <c r="BJ17" s="136" t="e">
        <f t="shared" si="6"/>
        <v>#DIV/0!</v>
      </c>
    </row>
    <row r="18" spans="1:62" ht="20.100000000000001" customHeight="1" thickBot="1" x14ac:dyDescent="0.3">
      <c r="A18" s="208" t="s">
        <v>78</v>
      </c>
      <c r="B18" s="209" t="s">
        <v>79</v>
      </c>
      <c r="C18" s="210">
        <v>40596</v>
      </c>
      <c r="D18" s="249" t="s">
        <v>137</v>
      </c>
      <c r="E18" s="212">
        <v>13</v>
      </c>
      <c r="F18" s="212" t="s">
        <v>3</v>
      </c>
      <c r="G18" s="213" t="s">
        <v>76</v>
      </c>
      <c r="H18" s="125"/>
      <c r="I18" s="71"/>
      <c r="J18" s="126"/>
      <c r="K18" s="77"/>
      <c r="L18" s="127"/>
      <c r="M18" s="225"/>
      <c r="N18" s="83">
        <f t="shared" si="0"/>
        <v>0</v>
      </c>
      <c r="O18" s="125"/>
      <c r="P18" s="71"/>
      <c r="Q18" s="126"/>
      <c r="R18" s="77"/>
      <c r="S18" s="127"/>
      <c r="T18" s="225"/>
      <c r="U18" s="83">
        <f t="shared" si="1"/>
        <v>0</v>
      </c>
      <c r="V18" s="125"/>
      <c r="W18" s="56"/>
      <c r="X18" s="71"/>
      <c r="Y18" s="126"/>
      <c r="Z18" s="54"/>
      <c r="AA18" s="77"/>
      <c r="AB18" s="127"/>
      <c r="AC18" s="81"/>
      <c r="AD18" s="55"/>
      <c r="AE18" s="83">
        <f t="shared" si="2"/>
        <v>0</v>
      </c>
      <c r="AF18" s="128"/>
      <c r="AG18" s="56"/>
      <c r="AH18" s="71"/>
      <c r="AI18" s="126"/>
      <c r="AJ18" s="54"/>
      <c r="AK18" s="77"/>
      <c r="AL18" s="127"/>
      <c r="AM18" s="81"/>
      <c r="AN18" s="55"/>
      <c r="AO18" s="220">
        <f t="shared" si="3"/>
        <v>0</v>
      </c>
      <c r="AP18" s="128"/>
      <c r="AQ18" s="56"/>
      <c r="AR18" s="80"/>
      <c r="AS18" s="126"/>
      <c r="AT18" s="54"/>
      <c r="AU18" s="77"/>
      <c r="AV18" s="127"/>
      <c r="AW18" s="81"/>
      <c r="AX18" s="55"/>
      <c r="AY18" s="129" t="e">
        <f t="shared" si="4"/>
        <v>#DIV/0!</v>
      </c>
      <c r="AZ18" s="125"/>
      <c r="BA18" s="56"/>
      <c r="BB18" s="80"/>
      <c r="BC18" s="126"/>
      <c r="BD18" s="54"/>
      <c r="BE18" s="77"/>
      <c r="BF18" s="127"/>
      <c r="BG18" s="81"/>
      <c r="BH18" s="55"/>
      <c r="BI18" s="226" t="e">
        <f t="shared" si="5"/>
        <v>#DIV/0!</v>
      </c>
      <c r="BJ18" s="130" t="e">
        <f t="shared" si="6"/>
        <v>#DIV/0!</v>
      </c>
    </row>
    <row r="19" spans="1:62" ht="16.5" thickTop="1" x14ac:dyDescent="0.25">
      <c r="C19" s="36"/>
      <c r="D19" s="36"/>
      <c r="E19" s="36"/>
      <c r="F19" s="36"/>
      <c r="G19" s="36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BJ19" s="105"/>
    </row>
    <row r="20" spans="1:62" x14ac:dyDescent="0.25">
      <c r="F20" s="222" t="s">
        <v>207</v>
      </c>
      <c r="W20" s="223" t="s">
        <v>158</v>
      </c>
      <c r="AQ20" s="223" t="s">
        <v>210</v>
      </c>
      <c r="AT20" s="105"/>
      <c r="BJ20" s="105"/>
    </row>
    <row r="21" spans="1:62" x14ac:dyDescent="0.25">
      <c r="W21" s="223" t="s">
        <v>205</v>
      </c>
      <c r="AQ21" s="223" t="s">
        <v>211</v>
      </c>
      <c r="AT21" s="105"/>
      <c r="BJ21" s="105"/>
    </row>
    <row r="22" spans="1:62" x14ac:dyDescent="0.25">
      <c r="BJ22" s="105"/>
    </row>
    <row r="23" spans="1:62" x14ac:dyDescent="0.25">
      <c r="F23" s="45"/>
      <c r="G23" s="45"/>
    </row>
    <row r="24" spans="1:62" x14ac:dyDescent="0.25">
      <c r="A24" s="24"/>
      <c r="B24" s="24"/>
      <c r="C24" s="25"/>
      <c r="D24" s="25"/>
      <c r="F24" s="45"/>
      <c r="G24" s="45"/>
      <c r="I24" s="45"/>
      <c r="J24" s="45"/>
      <c r="K24" s="45"/>
      <c r="L24" s="222" t="s">
        <v>209</v>
      </c>
      <c r="M24" s="45"/>
      <c r="N24" s="45"/>
      <c r="O24" s="45"/>
      <c r="P24" s="45"/>
      <c r="Q24" s="45"/>
      <c r="W24" s="223" t="s">
        <v>161</v>
      </c>
      <c r="AQ24" s="224" t="s">
        <v>212</v>
      </c>
      <c r="AR24" s="219"/>
      <c r="AS24" s="219"/>
      <c r="AT24" s="219"/>
      <c r="AU24" s="219"/>
      <c r="AV24" s="219"/>
      <c r="AW24" s="219"/>
    </row>
    <row r="25" spans="1:62" x14ac:dyDescent="0.25">
      <c r="A25" s="24"/>
      <c r="B25" s="24"/>
      <c r="C25" s="25"/>
      <c r="D25" s="25"/>
      <c r="E25" s="23"/>
      <c r="F25" s="45"/>
      <c r="G25" s="45"/>
      <c r="I25" s="45"/>
      <c r="J25" s="45"/>
      <c r="K25" s="45"/>
      <c r="L25" s="222" t="s">
        <v>208</v>
      </c>
      <c r="M25" s="45"/>
      <c r="N25" s="45"/>
      <c r="O25" s="45"/>
      <c r="P25" s="45"/>
      <c r="Q25" s="45"/>
      <c r="R25" s="45"/>
      <c r="S25" s="45"/>
      <c r="T25" s="45"/>
      <c r="U25" s="45"/>
      <c r="W25" s="223" t="s">
        <v>206</v>
      </c>
      <c r="AQ25" s="223" t="s">
        <v>213</v>
      </c>
      <c r="AR25" s="215"/>
      <c r="AT25" s="215"/>
      <c r="AV25" s="217"/>
      <c r="AW25" s="218"/>
      <c r="BJ25" s="105"/>
    </row>
    <row r="26" spans="1:62" x14ac:dyDescent="0.25">
      <c r="A26" s="24"/>
      <c r="B26" s="24"/>
      <c r="C26" s="25"/>
      <c r="D26" s="25"/>
      <c r="E26" s="23"/>
      <c r="F26" s="45"/>
      <c r="G26" s="45"/>
      <c r="H26" s="45"/>
      <c r="I26" s="45"/>
      <c r="M26" s="45"/>
      <c r="N26" s="45"/>
      <c r="R26" s="45"/>
      <c r="S26" s="45"/>
      <c r="T26" s="45"/>
      <c r="U26" s="45"/>
      <c r="AI26" s="219"/>
      <c r="BA26" s="105"/>
      <c r="BJ26" s="105"/>
    </row>
    <row r="27" spans="1:62" x14ac:dyDescent="0.25">
      <c r="A27" s="24"/>
      <c r="B27" s="24"/>
      <c r="C27" s="25"/>
      <c r="D27" s="25"/>
      <c r="E27" s="23"/>
      <c r="F27" s="45"/>
      <c r="G27" s="45"/>
      <c r="H27" s="45"/>
      <c r="I27" s="45"/>
      <c r="M27" s="45"/>
      <c r="N27" s="45"/>
      <c r="BD27" s="105"/>
    </row>
    <row r="28" spans="1:62" x14ac:dyDescent="0.25">
      <c r="A28" s="24"/>
      <c r="B28" s="24"/>
      <c r="C28" s="25"/>
      <c r="D28" s="25"/>
      <c r="E28" s="23"/>
      <c r="F28" s="45"/>
      <c r="G28" s="45"/>
      <c r="H28" s="45"/>
      <c r="I28" s="45"/>
      <c r="O28" s="45"/>
      <c r="P28" s="45"/>
      <c r="BD28" s="105"/>
    </row>
    <row r="29" spans="1:62" x14ac:dyDescent="0.25">
      <c r="A29" s="24"/>
      <c r="B29" s="24"/>
      <c r="C29" s="25"/>
      <c r="D29" s="25"/>
      <c r="E29" s="23"/>
      <c r="F29" s="45"/>
      <c r="G29" s="45"/>
      <c r="H29" s="45"/>
      <c r="I29" s="45"/>
      <c r="O29" s="45"/>
      <c r="P29" s="45"/>
      <c r="BD29" s="105"/>
    </row>
    <row r="30" spans="1:62" x14ac:dyDescent="0.25">
      <c r="A30" s="24"/>
      <c r="B30" s="24"/>
      <c r="C30" s="25"/>
      <c r="D30" s="25"/>
      <c r="E30" s="23"/>
      <c r="F30" s="45"/>
      <c r="G30" s="45"/>
      <c r="H30" s="45"/>
      <c r="I30" s="45"/>
      <c r="O30" s="45"/>
      <c r="P30" s="45"/>
      <c r="BD30" s="105"/>
    </row>
    <row r="31" spans="1:62" x14ac:dyDescent="0.25">
      <c r="A31" s="24"/>
      <c r="B31" s="24"/>
      <c r="C31" s="25"/>
      <c r="D31" s="25"/>
      <c r="E31" s="23"/>
      <c r="F31" s="45"/>
      <c r="G31" s="45"/>
      <c r="H31" s="45"/>
      <c r="I31" s="45"/>
      <c r="O31" s="45"/>
      <c r="P31" s="45"/>
    </row>
    <row r="32" spans="1:62" x14ac:dyDescent="0.25">
      <c r="A32" s="24"/>
      <c r="B32" s="24"/>
      <c r="C32" s="25"/>
      <c r="D32" s="25"/>
      <c r="E32" s="23"/>
      <c r="F32" s="45"/>
      <c r="G32" s="45"/>
      <c r="H32" s="45"/>
      <c r="I32" s="45"/>
      <c r="O32" s="45"/>
      <c r="P32" s="45"/>
    </row>
    <row r="33" spans="1:16" x14ac:dyDescent="0.25">
      <c r="A33" s="24"/>
      <c r="B33" s="24"/>
      <c r="C33" s="25"/>
      <c r="D33" s="25"/>
      <c r="E33" s="23"/>
      <c r="F33" s="45"/>
      <c r="G33" s="45"/>
      <c r="H33" s="45"/>
      <c r="I33" s="45"/>
      <c r="O33" s="45"/>
      <c r="P33" s="45"/>
    </row>
    <row r="34" spans="1:16" x14ac:dyDescent="0.25">
      <c r="A34" s="24"/>
      <c r="B34" s="24"/>
      <c r="C34" s="25"/>
      <c r="D34" s="25"/>
      <c r="E34" s="23"/>
      <c r="F34" s="45"/>
      <c r="G34" s="45"/>
      <c r="H34" s="45"/>
      <c r="I34" s="45"/>
      <c r="O34" s="45"/>
      <c r="P34" s="45"/>
    </row>
    <row r="35" spans="1:16" x14ac:dyDescent="0.25">
      <c r="A35" s="24"/>
      <c r="B35" s="24"/>
      <c r="C35" s="25"/>
      <c r="D35" s="25"/>
      <c r="E35" s="23"/>
      <c r="F35" s="45"/>
      <c r="G35" s="45"/>
      <c r="H35" s="45"/>
      <c r="I35" s="45"/>
      <c r="O35" s="45"/>
      <c r="P35" s="45"/>
    </row>
    <row r="36" spans="1:16" x14ac:dyDescent="0.25">
      <c r="A36" s="24"/>
      <c r="B36" s="24"/>
      <c r="C36" s="25"/>
      <c r="D36" s="25"/>
      <c r="E36" s="23"/>
      <c r="F36" s="45"/>
      <c r="G36" s="45"/>
      <c r="H36" s="45"/>
      <c r="I36" s="45"/>
      <c r="O36" s="45"/>
      <c r="P36" s="45"/>
    </row>
    <row r="37" spans="1:16" x14ac:dyDescent="0.25">
      <c r="A37" s="24"/>
      <c r="B37" s="24"/>
      <c r="C37" s="25"/>
      <c r="D37" s="25"/>
      <c r="E37" s="23"/>
      <c r="F37" s="45"/>
      <c r="G37" s="45"/>
      <c r="H37" s="45"/>
      <c r="I37" s="45"/>
      <c r="O37" s="45"/>
      <c r="P37" s="45"/>
    </row>
  </sheetData>
  <sortState xmlns:xlrd2="http://schemas.microsoft.com/office/spreadsheetml/2017/richdata2" ref="A3:BC36">
    <sortCondition ref="D3:D36"/>
  </sortState>
  <mergeCells count="8">
    <mergeCell ref="AZ1:BI1"/>
    <mergeCell ref="H19:AE19"/>
    <mergeCell ref="H1:N1"/>
    <mergeCell ref="A1:G1"/>
    <mergeCell ref="O1:U1"/>
    <mergeCell ref="V1:AE1"/>
    <mergeCell ref="AF1:AO1"/>
    <mergeCell ref="AP1:AY1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A14A-BF51-D740-8F53-F4EF2FB12F8B}">
  <sheetPr codeName="Feuil7"/>
  <dimension ref="A1:BJ54"/>
  <sheetViews>
    <sheetView topLeftCell="A17" zoomScale="85" zoomScaleNormal="85" workbookViewId="0">
      <selection activeCell="J54" sqref="J54"/>
    </sheetView>
  </sheetViews>
  <sheetFormatPr baseColWidth="10" defaultRowHeight="15.75" x14ac:dyDescent="0.25"/>
  <cols>
    <col min="1" max="1" width="13.375" customWidth="1"/>
    <col min="3" max="3" width="12.625" bestFit="1" customWidth="1"/>
    <col min="4" max="4" width="9.625" customWidth="1"/>
    <col min="5" max="5" width="7" customWidth="1"/>
    <col min="6" max="21" width="8.125" customWidth="1"/>
    <col min="22" max="31" width="9.875" customWidth="1"/>
    <col min="32" max="41" width="7.875" customWidth="1"/>
    <col min="42" max="61" width="9.875" customWidth="1"/>
    <col min="62" max="62" width="25.125" customWidth="1"/>
  </cols>
  <sheetData>
    <row r="1" spans="1:62" ht="35.1" customHeight="1" thickTop="1" thickBot="1" x14ac:dyDescent="0.3">
      <c r="A1" s="308" t="s">
        <v>218</v>
      </c>
      <c r="B1" s="309"/>
      <c r="C1" s="309"/>
      <c r="D1" s="309"/>
      <c r="E1" s="309"/>
      <c r="F1" s="309"/>
      <c r="G1" s="310"/>
      <c r="H1" s="328" t="s">
        <v>203</v>
      </c>
      <c r="I1" s="325"/>
      <c r="J1" s="325"/>
      <c r="K1" s="325"/>
      <c r="L1" s="325"/>
      <c r="M1" s="325"/>
      <c r="N1" s="325"/>
      <c r="O1" s="325" t="s">
        <v>202</v>
      </c>
      <c r="P1" s="325"/>
      <c r="Q1" s="325"/>
      <c r="R1" s="325"/>
      <c r="S1" s="325"/>
      <c r="T1" s="325"/>
      <c r="U1" s="326"/>
      <c r="V1" s="323" t="s">
        <v>201</v>
      </c>
      <c r="W1" s="323"/>
      <c r="X1" s="323"/>
      <c r="Y1" s="323"/>
      <c r="Z1" s="323"/>
      <c r="AA1" s="323"/>
      <c r="AB1" s="323"/>
      <c r="AC1" s="323"/>
      <c r="AD1" s="323"/>
      <c r="AE1" s="323"/>
      <c r="AF1" s="324" t="s">
        <v>136</v>
      </c>
      <c r="AG1" s="324"/>
      <c r="AH1" s="324"/>
      <c r="AI1" s="324"/>
      <c r="AJ1" s="324"/>
      <c r="AK1" s="324"/>
      <c r="AL1" s="324"/>
      <c r="AM1" s="324"/>
      <c r="AN1" s="324"/>
      <c r="AO1" s="324"/>
      <c r="AP1" s="313" t="s">
        <v>204</v>
      </c>
      <c r="AQ1" s="314"/>
      <c r="AR1" s="314"/>
      <c r="AS1" s="314"/>
      <c r="AT1" s="314"/>
      <c r="AU1" s="314"/>
      <c r="AV1" s="314"/>
      <c r="AW1" s="314"/>
      <c r="AX1" s="314"/>
      <c r="AY1" s="315"/>
      <c r="AZ1" s="316" t="s">
        <v>135</v>
      </c>
      <c r="BA1" s="317"/>
      <c r="BB1" s="317"/>
      <c r="BC1" s="317"/>
      <c r="BD1" s="317"/>
      <c r="BE1" s="317"/>
      <c r="BF1" s="317"/>
      <c r="BG1" s="317"/>
      <c r="BH1" s="317"/>
      <c r="BI1" s="318"/>
      <c r="BJ1" s="145" t="s">
        <v>57</v>
      </c>
    </row>
    <row r="2" spans="1:62" ht="24.95" customHeight="1" thickTop="1" thickBot="1" x14ac:dyDescent="0.3">
      <c r="A2" s="142" t="s">
        <v>44</v>
      </c>
      <c r="B2" s="143" t="s">
        <v>45</v>
      </c>
      <c r="C2" s="143" t="s">
        <v>177</v>
      </c>
      <c r="D2" s="124" t="s">
        <v>178</v>
      </c>
      <c r="E2" s="143" t="s">
        <v>179</v>
      </c>
      <c r="F2" s="143" t="s">
        <v>180</v>
      </c>
      <c r="G2" s="144" t="s">
        <v>81</v>
      </c>
      <c r="H2" s="94" t="s">
        <v>0</v>
      </c>
      <c r="I2" s="95" t="s">
        <v>46</v>
      </c>
      <c r="J2" s="96" t="s">
        <v>1</v>
      </c>
      <c r="K2" s="96" t="s">
        <v>46</v>
      </c>
      <c r="L2" s="97" t="s">
        <v>48</v>
      </c>
      <c r="M2" s="97" t="s">
        <v>46</v>
      </c>
      <c r="N2" s="227" t="s">
        <v>47</v>
      </c>
      <c r="O2" s="95" t="s">
        <v>0</v>
      </c>
      <c r="P2" s="95" t="s">
        <v>46</v>
      </c>
      <c r="Q2" s="96" t="s">
        <v>1</v>
      </c>
      <c r="R2" s="96" t="s">
        <v>46</v>
      </c>
      <c r="S2" s="97" t="s">
        <v>48</v>
      </c>
      <c r="T2" s="97" t="s">
        <v>46</v>
      </c>
      <c r="U2" s="98" t="s">
        <v>47</v>
      </c>
      <c r="V2" s="57" t="s">
        <v>0</v>
      </c>
      <c r="W2" s="57" t="s">
        <v>49</v>
      </c>
      <c r="X2" s="57" t="s">
        <v>46</v>
      </c>
      <c r="Y2" s="58" t="s">
        <v>1</v>
      </c>
      <c r="Z2" s="58" t="s">
        <v>49</v>
      </c>
      <c r="AA2" s="58" t="s">
        <v>46</v>
      </c>
      <c r="AB2" s="59" t="s">
        <v>48</v>
      </c>
      <c r="AC2" s="59" t="s">
        <v>49</v>
      </c>
      <c r="AD2" s="59" t="s">
        <v>46</v>
      </c>
      <c r="AE2" s="60" t="s">
        <v>47</v>
      </c>
      <c r="AF2" s="57" t="s">
        <v>0</v>
      </c>
      <c r="AG2" s="57" t="s">
        <v>49</v>
      </c>
      <c r="AH2" s="57" t="s">
        <v>46</v>
      </c>
      <c r="AI2" s="58" t="s">
        <v>1</v>
      </c>
      <c r="AJ2" s="58" t="s">
        <v>49</v>
      </c>
      <c r="AK2" s="58" t="s">
        <v>46</v>
      </c>
      <c r="AL2" s="59" t="s">
        <v>48</v>
      </c>
      <c r="AM2" s="59" t="s">
        <v>49</v>
      </c>
      <c r="AN2" s="59" t="s">
        <v>46</v>
      </c>
      <c r="AO2" s="60" t="s">
        <v>47</v>
      </c>
      <c r="AP2" s="89" t="s">
        <v>0</v>
      </c>
      <c r="AQ2" s="90" t="s">
        <v>49</v>
      </c>
      <c r="AR2" s="90" t="s">
        <v>46</v>
      </c>
      <c r="AS2" s="91" t="s">
        <v>1</v>
      </c>
      <c r="AT2" s="91" t="s">
        <v>49</v>
      </c>
      <c r="AU2" s="91" t="s">
        <v>46</v>
      </c>
      <c r="AV2" s="92" t="s">
        <v>48</v>
      </c>
      <c r="AW2" s="92" t="s">
        <v>49</v>
      </c>
      <c r="AX2" s="92" t="s">
        <v>46</v>
      </c>
      <c r="AY2" s="93" t="s">
        <v>50</v>
      </c>
      <c r="AZ2" s="84" t="s">
        <v>0</v>
      </c>
      <c r="BA2" s="85" t="s">
        <v>49</v>
      </c>
      <c r="BB2" s="85" t="s">
        <v>46</v>
      </c>
      <c r="BC2" s="86" t="s">
        <v>1</v>
      </c>
      <c r="BD2" s="86" t="s">
        <v>49</v>
      </c>
      <c r="BE2" s="86" t="s">
        <v>46</v>
      </c>
      <c r="BF2" s="87" t="s">
        <v>48</v>
      </c>
      <c r="BG2" s="87" t="s">
        <v>49</v>
      </c>
      <c r="BH2" s="87" t="s">
        <v>46</v>
      </c>
      <c r="BI2" s="88" t="s">
        <v>47</v>
      </c>
      <c r="BJ2" s="146"/>
    </row>
    <row r="3" spans="1:62" ht="20.100000000000001" customHeight="1" thickBot="1" x14ac:dyDescent="0.3">
      <c r="A3" s="234" t="s">
        <v>226</v>
      </c>
      <c r="B3" s="235" t="s">
        <v>41</v>
      </c>
      <c r="C3" s="236">
        <v>39002</v>
      </c>
      <c r="D3" s="237" t="s">
        <v>139</v>
      </c>
      <c r="E3" s="238">
        <v>17</v>
      </c>
      <c r="F3" s="238" t="s">
        <v>4</v>
      </c>
      <c r="G3" s="239" t="s">
        <v>61</v>
      </c>
      <c r="H3" s="135"/>
      <c r="I3" s="69"/>
      <c r="J3" s="132"/>
      <c r="K3" s="76"/>
      <c r="L3" s="134"/>
      <c r="M3" s="50"/>
      <c r="N3" s="67">
        <f t="shared" ref="N3:N35" si="0">SUM(I3,K3,M3)</f>
        <v>0</v>
      </c>
      <c r="O3" s="135"/>
      <c r="P3" s="69"/>
      <c r="Q3" s="132"/>
      <c r="R3" s="76"/>
      <c r="S3" s="134"/>
      <c r="T3" s="50"/>
      <c r="U3" s="67">
        <f t="shared" ref="U3:U35" si="1">SUM(P3,R3,T3)</f>
        <v>0</v>
      </c>
      <c r="V3" s="135"/>
      <c r="W3" s="51"/>
      <c r="X3" s="69"/>
      <c r="Y3" s="132"/>
      <c r="Z3" s="49"/>
      <c r="AA3" s="76"/>
      <c r="AB3" s="134"/>
      <c r="AC3" s="52"/>
      <c r="AD3" s="50"/>
      <c r="AE3" s="67">
        <f t="shared" ref="AE3:AE35" si="2">SUM(X3,AA3,AD3)</f>
        <v>0</v>
      </c>
      <c r="AF3" s="131"/>
      <c r="AG3" s="51"/>
      <c r="AH3" s="69"/>
      <c r="AI3" s="132"/>
      <c r="AJ3" s="49"/>
      <c r="AK3" s="76"/>
      <c r="AL3" s="134"/>
      <c r="AM3" s="52"/>
      <c r="AN3" s="50"/>
      <c r="AO3" s="133">
        <f>SUM(AH3,AK3,AN3)</f>
        <v>0</v>
      </c>
      <c r="AP3" s="131"/>
      <c r="AQ3" s="51"/>
      <c r="AR3" s="79"/>
      <c r="AS3" s="132"/>
      <c r="AT3" s="49"/>
      <c r="AU3" s="76"/>
      <c r="AV3" s="134"/>
      <c r="AW3" s="52"/>
      <c r="AX3" s="50"/>
      <c r="AY3" s="102" t="e">
        <f>AVERAGE(AR3,AU3,AX3)</f>
        <v>#DIV/0!</v>
      </c>
      <c r="AZ3" s="135"/>
      <c r="BA3" s="51"/>
      <c r="BB3" s="79"/>
      <c r="BC3" s="132"/>
      <c r="BD3" s="49"/>
      <c r="BE3" s="76"/>
      <c r="BF3" s="134"/>
      <c r="BG3" s="52"/>
      <c r="BH3" s="50"/>
      <c r="BI3" s="103" t="e">
        <f>AVERAGE(BB3,BE3,BH3)</f>
        <v>#DIV/0!</v>
      </c>
      <c r="BJ3" s="263" t="e">
        <f>SUM(N3+U3+AE3+AO3+AY3+BI3)</f>
        <v>#DIV/0!</v>
      </c>
    </row>
    <row r="4" spans="1:62" ht="20.100000000000001" customHeight="1" thickBot="1" x14ac:dyDescent="0.3">
      <c r="A4" s="234" t="s">
        <v>131</v>
      </c>
      <c r="B4" s="235" t="s">
        <v>34</v>
      </c>
      <c r="C4" s="236">
        <v>39663</v>
      </c>
      <c r="D4" s="237" t="s">
        <v>139</v>
      </c>
      <c r="E4" s="238">
        <v>16</v>
      </c>
      <c r="F4" s="238" t="s">
        <v>4</v>
      </c>
      <c r="G4" s="239" t="s">
        <v>61</v>
      </c>
      <c r="H4" s="65"/>
      <c r="I4" s="69"/>
      <c r="J4" s="75"/>
      <c r="K4" s="76"/>
      <c r="L4" s="115"/>
      <c r="M4" s="50"/>
      <c r="N4" s="67">
        <f t="shared" si="0"/>
        <v>0</v>
      </c>
      <c r="O4" s="65"/>
      <c r="P4" s="69"/>
      <c r="Q4" s="75"/>
      <c r="R4" s="76"/>
      <c r="S4" s="115"/>
      <c r="T4" s="50"/>
      <c r="U4" s="67">
        <f t="shared" si="1"/>
        <v>0</v>
      </c>
      <c r="V4" s="65"/>
      <c r="W4" s="51"/>
      <c r="X4" s="69"/>
      <c r="Y4" s="75"/>
      <c r="Z4" s="49"/>
      <c r="AA4" s="76"/>
      <c r="AB4" s="115"/>
      <c r="AC4" s="52"/>
      <c r="AD4" s="50"/>
      <c r="AE4" s="67">
        <f t="shared" si="2"/>
        <v>0</v>
      </c>
      <c r="AF4" s="131"/>
      <c r="AG4" s="51"/>
      <c r="AH4" s="69"/>
      <c r="AI4" s="132"/>
      <c r="AJ4" s="49"/>
      <c r="AK4" s="76"/>
      <c r="AL4" s="134"/>
      <c r="AM4" s="52"/>
      <c r="AN4" s="50"/>
      <c r="AO4" s="133">
        <f t="shared" ref="AO4:AO35" si="3">SUM(AH4,AK4,AN4)</f>
        <v>0</v>
      </c>
      <c r="AP4" s="62"/>
      <c r="AQ4" s="51"/>
      <c r="AR4" s="79"/>
      <c r="AS4" s="75"/>
      <c r="AT4" s="49"/>
      <c r="AU4" s="76"/>
      <c r="AV4" s="115"/>
      <c r="AW4" s="52"/>
      <c r="AX4" s="50"/>
      <c r="AY4" s="64" t="e">
        <f t="shared" ref="AY4:AY35" si="4">AVERAGE(AR4,AU4,AX4)</f>
        <v>#DIV/0!</v>
      </c>
      <c r="AZ4" s="65"/>
      <c r="BA4" s="51"/>
      <c r="BB4" s="79"/>
      <c r="BC4" s="75"/>
      <c r="BD4" s="49"/>
      <c r="BE4" s="76"/>
      <c r="BF4" s="115"/>
      <c r="BG4" s="52"/>
      <c r="BH4" s="50"/>
      <c r="BI4" s="48" t="e">
        <f t="shared" ref="BI4:BI35" si="5">AVERAGE(BB4,BE4,BH4)</f>
        <v>#DIV/0!</v>
      </c>
      <c r="BJ4" s="104" t="e">
        <f t="shared" ref="BJ4:BJ35" si="6">SUM(N4+U4+AE4+AO4+AY4+BI4)</f>
        <v>#DIV/0!</v>
      </c>
    </row>
    <row r="5" spans="1:62" ht="20.100000000000001" customHeight="1" x14ac:dyDescent="0.25">
      <c r="A5" s="234" t="s">
        <v>130</v>
      </c>
      <c r="B5" s="235" t="s">
        <v>23</v>
      </c>
      <c r="C5" s="236">
        <v>40053</v>
      </c>
      <c r="D5" s="237" t="s">
        <v>139</v>
      </c>
      <c r="E5" s="238">
        <v>15</v>
      </c>
      <c r="F5" s="238" t="s">
        <v>4</v>
      </c>
      <c r="G5" s="239" t="s">
        <v>61</v>
      </c>
      <c r="H5" s="65"/>
      <c r="I5" s="101"/>
      <c r="J5" s="75"/>
      <c r="K5" s="76"/>
      <c r="L5" s="115"/>
      <c r="M5" s="50"/>
      <c r="N5" s="67">
        <f t="shared" si="0"/>
        <v>0</v>
      </c>
      <c r="O5" s="65"/>
      <c r="P5" s="101"/>
      <c r="Q5" s="75"/>
      <c r="R5" s="76"/>
      <c r="S5" s="115"/>
      <c r="T5" s="50"/>
      <c r="U5" s="67">
        <f t="shared" si="1"/>
        <v>0</v>
      </c>
      <c r="V5" s="65"/>
      <c r="W5" s="51"/>
      <c r="X5" s="69"/>
      <c r="Y5" s="75"/>
      <c r="Z5" s="49"/>
      <c r="AA5" s="76"/>
      <c r="AB5" s="115"/>
      <c r="AC5" s="52"/>
      <c r="AD5" s="50"/>
      <c r="AE5" s="67">
        <f t="shared" si="2"/>
        <v>0</v>
      </c>
      <c r="AF5" s="131"/>
      <c r="AG5" s="51"/>
      <c r="AH5" s="69"/>
      <c r="AI5" s="132"/>
      <c r="AJ5" s="49"/>
      <c r="AK5" s="76"/>
      <c r="AL5" s="134"/>
      <c r="AM5" s="52"/>
      <c r="AN5" s="50"/>
      <c r="AO5" s="133">
        <f t="shared" si="3"/>
        <v>0</v>
      </c>
      <c r="AP5" s="62"/>
      <c r="AQ5" s="51"/>
      <c r="AR5" s="79"/>
      <c r="AS5" s="75"/>
      <c r="AT5" s="49"/>
      <c r="AU5" s="76"/>
      <c r="AV5" s="115"/>
      <c r="AW5" s="52"/>
      <c r="AX5" s="50"/>
      <c r="AY5" s="64" t="e">
        <f t="shared" si="4"/>
        <v>#DIV/0!</v>
      </c>
      <c r="AZ5" s="65"/>
      <c r="BA5" s="51"/>
      <c r="BB5" s="79"/>
      <c r="BC5" s="75"/>
      <c r="BD5" s="49"/>
      <c r="BE5" s="76"/>
      <c r="BF5" s="115"/>
      <c r="BG5" s="52"/>
      <c r="BH5" s="50"/>
      <c r="BI5" s="48" t="e">
        <f t="shared" si="5"/>
        <v>#DIV/0!</v>
      </c>
      <c r="BJ5" s="104" t="e">
        <f t="shared" si="6"/>
        <v>#DIV/0!</v>
      </c>
    </row>
    <row r="6" spans="1:62" ht="20.100000000000001" customHeight="1" x14ac:dyDescent="0.25">
      <c r="A6" s="234" t="s">
        <v>227</v>
      </c>
      <c r="B6" s="235" t="s">
        <v>42</v>
      </c>
      <c r="C6" s="236">
        <v>38979</v>
      </c>
      <c r="D6" s="237" t="s">
        <v>138</v>
      </c>
      <c r="E6" s="238">
        <v>18</v>
      </c>
      <c r="F6" s="238" t="s">
        <v>4</v>
      </c>
      <c r="G6" s="239" t="s">
        <v>61</v>
      </c>
      <c r="H6" s="135"/>
      <c r="I6" s="69"/>
      <c r="J6" s="132"/>
      <c r="K6" s="76"/>
      <c r="L6" s="134"/>
      <c r="M6" s="99"/>
      <c r="N6" s="67">
        <f t="shared" si="0"/>
        <v>0</v>
      </c>
      <c r="O6" s="135"/>
      <c r="P6" s="69"/>
      <c r="Q6" s="132"/>
      <c r="R6" s="76"/>
      <c r="S6" s="134"/>
      <c r="T6" s="99"/>
      <c r="U6" s="67">
        <f t="shared" si="1"/>
        <v>0</v>
      </c>
      <c r="V6" s="135"/>
      <c r="W6" s="51"/>
      <c r="X6" s="69"/>
      <c r="Y6" s="132"/>
      <c r="Z6" s="49"/>
      <c r="AA6" s="76"/>
      <c r="AB6" s="134"/>
      <c r="AC6" s="52"/>
      <c r="AD6" s="50"/>
      <c r="AE6" s="67">
        <f t="shared" si="2"/>
        <v>0</v>
      </c>
      <c r="AF6" s="131"/>
      <c r="AG6" s="51"/>
      <c r="AH6" s="69"/>
      <c r="AI6" s="132"/>
      <c r="AJ6" s="49"/>
      <c r="AK6" s="76"/>
      <c r="AL6" s="134"/>
      <c r="AM6" s="52"/>
      <c r="AN6" s="50"/>
      <c r="AO6" s="133">
        <f t="shared" si="3"/>
        <v>0</v>
      </c>
      <c r="AP6" s="131"/>
      <c r="AQ6" s="51"/>
      <c r="AR6" s="79"/>
      <c r="AS6" s="132"/>
      <c r="AT6" s="49"/>
      <c r="AU6" s="76"/>
      <c r="AV6" s="134"/>
      <c r="AW6" s="52"/>
      <c r="AX6" s="50"/>
      <c r="AY6" s="102" t="e">
        <f t="shared" si="4"/>
        <v>#DIV/0!</v>
      </c>
      <c r="AZ6" s="135"/>
      <c r="BA6" s="51"/>
      <c r="BB6" s="79"/>
      <c r="BC6" s="132"/>
      <c r="BD6" s="49"/>
      <c r="BE6" s="76"/>
      <c r="BF6" s="72"/>
      <c r="BG6" s="52"/>
      <c r="BH6" s="50"/>
      <c r="BI6" s="103" t="e">
        <f t="shared" si="5"/>
        <v>#DIV/0!</v>
      </c>
      <c r="BJ6" s="136" t="e">
        <f t="shared" si="6"/>
        <v>#DIV/0!</v>
      </c>
    </row>
    <row r="7" spans="1:62" ht="20.100000000000001" customHeight="1" x14ac:dyDescent="0.25">
      <c r="A7" s="195" t="s">
        <v>128</v>
      </c>
      <c r="B7" s="196" t="s">
        <v>36</v>
      </c>
      <c r="C7" s="197">
        <v>39770</v>
      </c>
      <c r="D7" s="240" t="s">
        <v>137</v>
      </c>
      <c r="E7" s="199">
        <v>16</v>
      </c>
      <c r="F7" s="199" t="s">
        <v>4</v>
      </c>
      <c r="G7" s="200" t="s">
        <v>110</v>
      </c>
      <c r="H7" s="65"/>
      <c r="I7" s="69"/>
      <c r="J7" s="75"/>
      <c r="K7" s="76"/>
      <c r="L7" s="115"/>
      <c r="M7" s="50"/>
      <c r="N7" s="67">
        <f t="shared" si="0"/>
        <v>0</v>
      </c>
      <c r="O7" s="65"/>
      <c r="P7" s="69"/>
      <c r="Q7" s="75"/>
      <c r="R7" s="76"/>
      <c r="S7" s="115"/>
      <c r="T7" s="50"/>
      <c r="U7" s="67">
        <f t="shared" si="1"/>
        <v>0</v>
      </c>
      <c r="V7" s="65"/>
      <c r="W7" s="51"/>
      <c r="X7" s="69"/>
      <c r="Y7" s="75"/>
      <c r="Z7" s="49"/>
      <c r="AA7" s="100"/>
      <c r="AB7" s="115"/>
      <c r="AC7" s="52"/>
      <c r="AD7" s="50"/>
      <c r="AE7" s="67">
        <f t="shared" si="2"/>
        <v>0</v>
      </c>
      <c r="AF7" s="131"/>
      <c r="AG7" s="51"/>
      <c r="AH7" s="69"/>
      <c r="AI7" s="132"/>
      <c r="AJ7" s="49"/>
      <c r="AK7" s="76"/>
      <c r="AL7" s="134"/>
      <c r="AM7" s="52"/>
      <c r="AN7" s="50"/>
      <c r="AO7" s="133">
        <f t="shared" si="3"/>
        <v>0</v>
      </c>
      <c r="AP7" s="62"/>
      <c r="AQ7" s="51"/>
      <c r="AR7" s="79"/>
      <c r="AS7" s="75"/>
      <c r="AT7" s="49"/>
      <c r="AU7" s="76"/>
      <c r="AV7" s="115"/>
      <c r="AW7" s="52"/>
      <c r="AX7" s="50"/>
      <c r="AY7" s="66" t="e">
        <f t="shared" si="4"/>
        <v>#DIV/0!</v>
      </c>
      <c r="AZ7" s="65"/>
      <c r="BA7" s="51"/>
      <c r="BB7" s="79"/>
      <c r="BC7" s="75"/>
      <c r="BD7" s="49"/>
      <c r="BE7" s="76"/>
      <c r="BF7" s="115"/>
      <c r="BG7" s="52"/>
      <c r="BH7" s="50"/>
      <c r="BI7" s="53" t="e">
        <f t="shared" si="5"/>
        <v>#DIV/0!</v>
      </c>
      <c r="BJ7" s="104" t="e">
        <f t="shared" si="6"/>
        <v>#DIV/0!</v>
      </c>
    </row>
    <row r="8" spans="1:62" ht="20.100000000000001" customHeight="1" x14ac:dyDescent="0.25">
      <c r="A8" s="195" t="s">
        <v>129</v>
      </c>
      <c r="B8" s="196" t="s">
        <v>18</v>
      </c>
      <c r="C8" s="197">
        <v>39688</v>
      </c>
      <c r="D8" s="240" t="s">
        <v>139</v>
      </c>
      <c r="E8" s="199">
        <v>16</v>
      </c>
      <c r="F8" s="199" t="s">
        <v>4</v>
      </c>
      <c r="G8" s="200" t="s">
        <v>110</v>
      </c>
      <c r="H8" s="135"/>
      <c r="I8" s="69"/>
      <c r="J8" s="132"/>
      <c r="K8" s="117"/>
      <c r="L8" s="134"/>
      <c r="M8" s="50"/>
      <c r="N8" s="67">
        <f t="shared" si="0"/>
        <v>0</v>
      </c>
      <c r="O8" s="135"/>
      <c r="P8" s="69"/>
      <c r="Q8" s="132"/>
      <c r="R8" s="117"/>
      <c r="S8" s="134"/>
      <c r="T8" s="50"/>
      <c r="U8" s="67">
        <f t="shared" si="1"/>
        <v>0</v>
      </c>
      <c r="V8" s="135"/>
      <c r="W8" s="51"/>
      <c r="X8" s="69"/>
      <c r="Y8" s="132"/>
      <c r="Z8" s="49"/>
      <c r="AA8" s="76"/>
      <c r="AB8" s="134"/>
      <c r="AC8" s="52"/>
      <c r="AD8" s="50"/>
      <c r="AE8" s="67">
        <f t="shared" si="2"/>
        <v>0</v>
      </c>
      <c r="AF8" s="131"/>
      <c r="AG8" s="51"/>
      <c r="AH8" s="69"/>
      <c r="AI8" s="132"/>
      <c r="AJ8" s="49"/>
      <c r="AK8" s="76"/>
      <c r="AL8" s="134"/>
      <c r="AM8" s="52"/>
      <c r="AN8" s="50"/>
      <c r="AO8" s="133">
        <f t="shared" si="3"/>
        <v>0</v>
      </c>
      <c r="AP8" s="131"/>
      <c r="AQ8" s="51"/>
      <c r="AR8" s="79"/>
      <c r="AS8" s="132"/>
      <c r="AT8" s="49"/>
      <c r="AU8" s="76"/>
      <c r="AV8" s="134"/>
      <c r="AW8" s="52"/>
      <c r="AX8" s="50"/>
      <c r="AY8" s="102" t="e">
        <f t="shared" si="4"/>
        <v>#DIV/0!</v>
      </c>
      <c r="AZ8" s="135"/>
      <c r="BA8" s="51"/>
      <c r="BB8" s="79"/>
      <c r="BC8" s="132"/>
      <c r="BD8" s="49"/>
      <c r="BE8" s="76"/>
      <c r="BF8" s="134"/>
      <c r="BG8" s="52"/>
      <c r="BH8" s="50"/>
      <c r="BI8" s="103" t="e">
        <f t="shared" si="5"/>
        <v>#DIV/0!</v>
      </c>
      <c r="BJ8" s="136" t="e">
        <f t="shared" si="6"/>
        <v>#DIV/0!</v>
      </c>
    </row>
    <row r="9" spans="1:62" ht="20.100000000000001" customHeight="1" x14ac:dyDescent="0.25">
      <c r="A9" s="202" t="s">
        <v>127</v>
      </c>
      <c r="B9" s="203" t="s">
        <v>40</v>
      </c>
      <c r="C9" s="204">
        <v>39484</v>
      </c>
      <c r="D9" s="241" t="s">
        <v>137</v>
      </c>
      <c r="E9" s="206">
        <v>16</v>
      </c>
      <c r="F9" s="206" t="s">
        <v>3</v>
      </c>
      <c r="G9" s="207" t="s">
        <v>110</v>
      </c>
      <c r="H9" s="135"/>
      <c r="I9" s="69"/>
      <c r="J9" s="132"/>
      <c r="K9" s="76"/>
      <c r="L9" s="134"/>
      <c r="M9" s="50"/>
      <c r="N9" s="67">
        <f t="shared" si="0"/>
        <v>0</v>
      </c>
      <c r="O9" s="135"/>
      <c r="P9" s="69"/>
      <c r="Q9" s="132"/>
      <c r="R9" s="76"/>
      <c r="S9" s="134"/>
      <c r="T9" s="50"/>
      <c r="U9" s="67">
        <f t="shared" si="1"/>
        <v>0</v>
      </c>
      <c r="V9" s="135"/>
      <c r="W9" s="51"/>
      <c r="X9" s="69"/>
      <c r="Y9" s="132"/>
      <c r="Z9" s="49"/>
      <c r="AA9" s="76"/>
      <c r="AB9" s="134"/>
      <c r="AC9" s="52"/>
      <c r="AD9" s="50"/>
      <c r="AE9" s="67">
        <f t="shared" si="2"/>
        <v>0</v>
      </c>
      <c r="AF9" s="131"/>
      <c r="AG9" s="51"/>
      <c r="AH9" s="69"/>
      <c r="AI9" s="132"/>
      <c r="AJ9" s="49"/>
      <c r="AK9" s="76"/>
      <c r="AL9" s="134"/>
      <c r="AM9" s="52"/>
      <c r="AN9" s="50"/>
      <c r="AO9" s="133">
        <f t="shared" si="3"/>
        <v>0</v>
      </c>
      <c r="AP9" s="131"/>
      <c r="AQ9" s="51"/>
      <c r="AR9" s="79"/>
      <c r="AS9" s="132"/>
      <c r="AT9" s="49"/>
      <c r="AU9" s="76"/>
      <c r="AV9" s="134"/>
      <c r="AW9" s="52"/>
      <c r="AX9" s="50"/>
      <c r="AY9" s="102" t="e">
        <f t="shared" si="4"/>
        <v>#DIV/0!</v>
      </c>
      <c r="AZ9" s="135"/>
      <c r="BA9" s="51"/>
      <c r="BB9" s="79"/>
      <c r="BC9" s="132"/>
      <c r="BD9" s="49"/>
      <c r="BE9" s="76"/>
      <c r="BF9" s="134"/>
      <c r="BG9" s="52"/>
      <c r="BH9" s="50"/>
      <c r="BI9" s="103" t="e">
        <f t="shared" si="5"/>
        <v>#DIV/0!</v>
      </c>
      <c r="BJ9" s="136" t="e">
        <f t="shared" si="6"/>
        <v>#DIV/0!</v>
      </c>
    </row>
    <row r="10" spans="1:62" ht="20.100000000000001" customHeight="1" x14ac:dyDescent="0.25">
      <c r="A10" s="202" t="s">
        <v>228</v>
      </c>
      <c r="B10" s="203" t="s">
        <v>27</v>
      </c>
      <c r="C10" s="204">
        <v>39301</v>
      </c>
      <c r="D10" s="241" t="s">
        <v>139</v>
      </c>
      <c r="E10" s="206">
        <v>17</v>
      </c>
      <c r="F10" s="206" t="s">
        <v>83</v>
      </c>
      <c r="G10" s="207" t="s">
        <v>110</v>
      </c>
      <c r="H10" s="135"/>
      <c r="I10" s="69"/>
      <c r="J10" s="132"/>
      <c r="K10" s="76"/>
      <c r="L10" s="134"/>
      <c r="M10" s="137"/>
      <c r="N10" s="67">
        <f t="shared" si="0"/>
        <v>0</v>
      </c>
      <c r="O10" s="135"/>
      <c r="P10" s="69"/>
      <c r="Q10" s="132"/>
      <c r="R10" s="76"/>
      <c r="S10" s="134"/>
      <c r="T10" s="137"/>
      <c r="U10" s="67">
        <f t="shared" si="1"/>
        <v>0</v>
      </c>
      <c r="V10" s="135"/>
      <c r="W10" s="51"/>
      <c r="X10" s="69"/>
      <c r="Y10" s="132"/>
      <c r="Z10" s="49"/>
      <c r="AA10" s="76"/>
      <c r="AB10" s="134"/>
      <c r="AC10" s="52"/>
      <c r="AD10" s="50"/>
      <c r="AE10" s="67">
        <f t="shared" si="2"/>
        <v>0</v>
      </c>
      <c r="AF10" s="131"/>
      <c r="AG10" s="51"/>
      <c r="AH10" s="69"/>
      <c r="AI10" s="132"/>
      <c r="AJ10" s="49"/>
      <c r="AK10" s="76"/>
      <c r="AL10" s="134"/>
      <c r="AM10" s="52"/>
      <c r="AN10" s="50"/>
      <c r="AO10" s="133">
        <f t="shared" si="3"/>
        <v>0</v>
      </c>
      <c r="AP10" s="131"/>
      <c r="AQ10" s="51"/>
      <c r="AR10" s="79"/>
      <c r="AS10" s="132"/>
      <c r="AT10" s="49"/>
      <c r="AU10" s="76"/>
      <c r="AV10" s="134"/>
      <c r="AW10" s="52"/>
      <c r="AX10" s="50"/>
      <c r="AY10" s="102" t="e">
        <f t="shared" si="4"/>
        <v>#DIV/0!</v>
      </c>
      <c r="AZ10" s="135"/>
      <c r="BA10" s="51"/>
      <c r="BB10" s="79"/>
      <c r="BC10" s="132"/>
      <c r="BD10" s="49"/>
      <c r="BE10" s="76"/>
      <c r="BF10" s="134"/>
      <c r="BG10" s="52"/>
      <c r="BH10" s="50"/>
      <c r="BI10" s="103" t="e">
        <f t="shared" si="5"/>
        <v>#DIV/0!</v>
      </c>
      <c r="BJ10" s="136" t="e">
        <f t="shared" si="6"/>
        <v>#DIV/0!</v>
      </c>
    </row>
    <row r="11" spans="1:62" ht="20.100000000000001" customHeight="1" x14ac:dyDescent="0.25">
      <c r="A11" s="250" t="s">
        <v>229</v>
      </c>
      <c r="B11" s="251" t="s">
        <v>35</v>
      </c>
      <c r="C11" s="252">
        <v>39151</v>
      </c>
      <c r="D11" s="253" t="s">
        <v>139</v>
      </c>
      <c r="E11" s="254">
        <v>17</v>
      </c>
      <c r="F11" s="254" t="s">
        <v>83</v>
      </c>
      <c r="G11" s="255" t="s">
        <v>110</v>
      </c>
      <c r="H11" s="135"/>
      <c r="I11" s="69"/>
      <c r="J11" s="132"/>
      <c r="K11" s="76"/>
      <c r="L11" s="134"/>
      <c r="M11" s="137"/>
      <c r="N11" s="67">
        <f t="shared" ref="N11:N29" si="7">SUM(I11,K11,M11)</f>
        <v>0</v>
      </c>
      <c r="O11" s="135"/>
      <c r="P11" s="69"/>
      <c r="Q11" s="132"/>
      <c r="R11" s="76"/>
      <c r="S11" s="134"/>
      <c r="T11" s="137"/>
      <c r="U11" s="67">
        <f t="shared" ref="U11:U29" si="8">SUM(P11,R11,T11)</f>
        <v>0</v>
      </c>
      <c r="V11" s="135"/>
      <c r="W11" s="51"/>
      <c r="X11" s="69"/>
      <c r="Y11" s="132"/>
      <c r="Z11" s="49"/>
      <c r="AA11" s="76"/>
      <c r="AB11" s="134"/>
      <c r="AC11" s="52"/>
      <c r="AD11" s="50"/>
      <c r="AE11" s="67">
        <f t="shared" ref="AE11:AE29" si="9">SUM(X11,AA11,AD11)</f>
        <v>0</v>
      </c>
      <c r="AF11" s="131"/>
      <c r="AG11" s="51"/>
      <c r="AH11" s="69"/>
      <c r="AI11" s="132"/>
      <c r="AJ11" s="49"/>
      <c r="AK11" s="76"/>
      <c r="AL11" s="134"/>
      <c r="AM11" s="52"/>
      <c r="AN11" s="50"/>
      <c r="AO11" s="133">
        <f t="shared" ref="AO11:AO29" si="10">SUM(AH11,AK11,AN11)</f>
        <v>0</v>
      </c>
      <c r="AP11" s="131"/>
      <c r="AQ11" s="51"/>
      <c r="AR11" s="79"/>
      <c r="AS11" s="132"/>
      <c r="AT11" s="49"/>
      <c r="AU11" s="76"/>
      <c r="AV11" s="134"/>
      <c r="AW11" s="52"/>
      <c r="AX11" s="50"/>
      <c r="AY11" s="102" t="e">
        <f t="shared" ref="AY11:AY29" si="11">AVERAGE(AR11,AU11,AX11)</f>
        <v>#DIV/0!</v>
      </c>
      <c r="AZ11" s="135"/>
      <c r="BA11" s="51"/>
      <c r="BB11" s="79"/>
      <c r="BC11" s="132"/>
      <c r="BD11" s="49"/>
      <c r="BE11" s="76"/>
      <c r="BF11" s="134"/>
      <c r="BG11" s="52"/>
      <c r="BH11" s="50"/>
      <c r="BI11" s="103" t="e">
        <f t="shared" ref="BI11:BI29" si="12">AVERAGE(BB11,BE11,BH11)</f>
        <v>#DIV/0!</v>
      </c>
      <c r="BJ11" s="136" t="e">
        <f t="shared" si="6"/>
        <v>#DIV/0!</v>
      </c>
    </row>
    <row r="12" spans="1:62" ht="20.100000000000001" customHeight="1" x14ac:dyDescent="0.25">
      <c r="A12" s="234" t="s">
        <v>125</v>
      </c>
      <c r="B12" s="235" t="s">
        <v>20</v>
      </c>
      <c r="C12" s="236">
        <v>39971</v>
      </c>
      <c r="D12" s="237" t="s">
        <v>137</v>
      </c>
      <c r="E12" s="238">
        <v>15</v>
      </c>
      <c r="F12" s="238" t="s">
        <v>4</v>
      </c>
      <c r="G12" s="239" t="s">
        <v>72</v>
      </c>
      <c r="H12" s="135"/>
      <c r="I12" s="69"/>
      <c r="J12" s="132"/>
      <c r="K12" s="76"/>
      <c r="L12" s="134"/>
      <c r="M12" s="137"/>
      <c r="N12" s="67">
        <f t="shared" si="7"/>
        <v>0</v>
      </c>
      <c r="O12" s="135"/>
      <c r="P12" s="69"/>
      <c r="Q12" s="132"/>
      <c r="R12" s="76"/>
      <c r="S12" s="134"/>
      <c r="T12" s="137"/>
      <c r="U12" s="67">
        <f t="shared" si="8"/>
        <v>0</v>
      </c>
      <c r="V12" s="135"/>
      <c r="W12" s="51"/>
      <c r="X12" s="69"/>
      <c r="Y12" s="132"/>
      <c r="Z12" s="49"/>
      <c r="AA12" s="76"/>
      <c r="AB12" s="134"/>
      <c r="AC12" s="52"/>
      <c r="AD12" s="50"/>
      <c r="AE12" s="67">
        <f t="shared" si="9"/>
        <v>0</v>
      </c>
      <c r="AF12" s="131"/>
      <c r="AG12" s="51"/>
      <c r="AH12" s="69"/>
      <c r="AI12" s="132"/>
      <c r="AJ12" s="49"/>
      <c r="AK12" s="76"/>
      <c r="AL12" s="134"/>
      <c r="AM12" s="52"/>
      <c r="AN12" s="50"/>
      <c r="AO12" s="133">
        <f t="shared" si="10"/>
        <v>0</v>
      </c>
      <c r="AP12" s="131"/>
      <c r="AQ12" s="51"/>
      <c r="AR12" s="79"/>
      <c r="AS12" s="132"/>
      <c r="AT12" s="49"/>
      <c r="AU12" s="76"/>
      <c r="AV12" s="134"/>
      <c r="AW12" s="52"/>
      <c r="AX12" s="50"/>
      <c r="AY12" s="102" t="e">
        <f t="shared" si="11"/>
        <v>#DIV/0!</v>
      </c>
      <c r="AZ12" s="135"/>
      <c r="BA12" s="51"/>
      <c r="BB12" s="79"/>
      <c r="BC12" s="132"/>
      <c r="BD12" s="49"/>
      <c r="BE12" s="76"/>
      <c r="BF12" s="134"/>
      <c r="BG12" s="52"/>
      <c r="BH12" s="50"/>
      <c r="BI12" s="103" t="e">
        <f t="shared" si="12"/>
        <v>#DIV/0!</v>
      </c>
      <c r="BJ12" s="136" t="e">
        <f t="shared" si="6"/>
        <v>#DIV/0!</v>
      </c>
    </row>
    <row r="13" spans="1:62" ht="20.100000000000001" customHeight="1" x14ac:dyDescent="0.25">
      <c r="A13" s="202" t="s">
        <v>230</v>
      </c>
      <c r="B13" s="203" t="s">
        <v>29</v>
      </c>
      <c r="C13" s="204">
        <v>39421</v>
      </c>
      <c r="D13" s="241" t="s">
        <v>139</v>
      </c>
      <c r="E13" s="256">
        <v>17</v>
      </c>
      <c r="F13" s="206" t="s">
        <v>3</v>
      </c>
      <c r="G13" s="207" t="s">
        <v>72</v>
      </c>
      <c r="H13" s="135"/>
      <c r="I13" s="69"/>
      <c r="J13" s="132"/>
      <c r="K13" s="76"/>
      <c r="L13" s="134"/>
      <c r="M13" s="137"/>
      <c r="N13" s="67">
        <f t="shared" si="7"/>
        <v>0</v>
      </c>
      <c r="O13" s="135"/>
      <c r="P13" s="69"/>
      <c r="Q13" s="132"/>
      <c r="R13" s="76"/>
      <c r="S13" s="134"/>
      <c r="T13" s="137"/>
      <c r="U13" s="67">
        <f t="shared" si="8"/>
        <v>0</v>
      </c>
      <c r="V13" s="135"/>
      <c r="W13" s="51"/>
      <c r="X13" s="69"/>
      <c r="Y13" s="132"/>
      <c r="Z13" s="49"/>
      <c r="AA13" s="76"/>
      <c r="AB13" s="134"/>
      <c r="AC13" s="52"/>
      <c r="AD13" s="50"/>
      <c r="AE13" s="67">
        <f t="shared" si="9"/>
        <v>0</v>
      </c>
      <c r="AF13" s="131"/>
      <c r="AG13" s="51"/>
      <c r="AH13" s="69"/>
      <c r="AI13" s="132"/>
      <c r="AJ13" s="49"/>
      <c r="AK13" s="76"/>
      <c r="AL13" s="134"/>
      <c r="AM13" s="52"/>
      <c r="AN13" s="50"/>
      <c r="AO13" s="133">
        <f t="shared" si="10"/>
        <v>0</v>
      </c>
      <c r="AP13" s="131"/>
      <c r="AQ13" s="51"/>
      <c r="AR13" s="79"/>
      <c r="AS13" s="132"/>
      <c r="AT13" s="49"/>
      <c r="AU13" s="76"/>
      <c r="AV13" s="134"/>
      <c r="AW13" s="52"/>
      <c r="AX13" s="50"/>
      <c r="AY13" s="102" t="e">
        <f t="shared" si="11"/>
        <v>#DIV/0!</v>
      </c>
      <c r="AZ13" s="135"/>
      <c r="BA13" s="51"/>
      <c r="BB13" s="79"/>
      <c r="BC13" s="132"/>
      <c r="BD13" s="49"/>
      <c r="BE13" s="76"/>
      <c r="BF13" s="134"/>
      <c r="BG13" s="52"/>
      <c r="BH13" s="50"/>
      <c r="BI13" s="103" t="e">
        <f t="shared" si="12"/>
        <v>#DIV/0!</v>
      </c>
      <c r="BJ13" s="136" t="e">
        <f t="shared" si="6"/>
        <v>#DIV/0!</v>
      </c>
    </row>
    <row r="14" spans="1:62" ht="20.100000000000001" customHeight="1" x14ac:dyDescent="0.25">
      <c r="A14" s="202" t="s">
        <v>124</v>
      </c>
      <c r="B14" s="203" t="s">
        <v>26</v>
      </c>
      <c r="C14" s="204">
        <v>39899</v>
      </c>
      <c r="D14" s="241" t="s">
        <v>137</v>
      </c>
      <c r="E14" s="206">
        <v>15</v>
      </c>
      <c r="F14" s="206" t="s">
        <v>3</v>
      </c>
      <c r="G14" s="207" t="s">
        <v>72</v>
      </c>
      <c r="H14" s="135"/>
      <c r="I14" s="69"/>
      <c r="J14" s="132"/>
      <c r="K14" s="76"/>
      <c r="L14" s="134"/>
      <c r="M14" s="137"/>
      <c r="N14" s="67">
        <f t="shared" si="7"/>
        <v>0</v>
      </c>
      <c r="O14" s="135"/>
      <c r="P14" s="69"/>
      <c r="Q14" s="132"/>
      <c r="R14" s="76"/>
      <c r="S14" s="134"/>
      <c r="T14" s="137"/>
      <c r="U14" s="67">
        <f t="shared" si="8"/>
        <v>0</v>
      </c>
      <c r="V14" s="135"/>
      <c r="W14" s="51"/>
      <c r="X14" s="69"/>
      <c r="Y14" s="132"/>
      <c r="Z14" s="49"/>
      <c r="AA14" s="76"/>
      <c r="AB14" s="134"/>
      <c r="AC14" s="52"/>
      <c r="AD14" s="50"/>
      <c r="AE14" s="67">
        <f t="shared" si="9"/>
        <v>0</v>
      </c>
      <c r="AF14" s="131"/>
      <c r="AG14" s="51"/>
      <c r="AH14" s="69"/>
      <c r="AI14" s="132"/>
      <c r="AJ14" s="49"/>
      <c r="AK14" s="76"/>
      <c r="AL14" s="134"/>
      <c r="AM14" s="52"/>
      <c r="AN14" s="50"/>
      <c r="AO14" s="133">
        <f t="shared" si="10"/>
        <v>0</v>
      </c>
      <c r="AP14" s="131"/>
      <c r="AQ14" s="51"/>
      <c r="AR14" s="79"/>
      <c r="AS14" s="132"/>
      <c r="AT14" s="49"/>
      <c r="AU14" s="76"/>
      <c r="AV14" s="134"/>
      <c r="AW14" s="52"/>
      <c r="AX14" s="50"/>
      <c r="AY14" s="102" t="e">
        <f t="shared" si="11"/>
        <v>#DIV/0!</v>
      </c>
      <c r="AZ14" s="135"/>
      <c r="BA14" s="51"/>
      <c r="BB14" s="79"/>
      <c r="BC14" s="132"/>
      <c r="BD14" s="49"/>
      <c r="BE14" s="76"/>
      <c r="BF14" s="134"/>
      <c r="BG14" s="52"/>
      <c r="BH14" s="50"/>
      <c r="BI14" s="103" t="e">
        <f t="shared" si="12"/>
        <v>#DIV/0!</v>
      </c>
      <c r="BJ14" s="136" t="e">
        <f t="shared" si="6"/>
        <v>#DIV/0!</v>
      </c>
    </row>
    <row r="15" spans="1:62" ht="20.100000000000001" customHeight="1" x14ac:dyDescent="0.25">
      <c r="A15" s="202" t="s">
        <v>126</v>
      </c>
      <c r="B15" s="203" t="s">
        <v>32</v>
      </c>
      <c r="C15" s="204">
        <v>39694</v>
      </c>
      <c r="D15" s="241" t="s">
        <v>138</v>
      </c>
      <c r="E15" s="206">
        <v>16</v>
      </c>
      <c r="F15" s="206" t="s">
        <v>3</v>
      </c>
      <c r="G15" s="207" t="s">
        <v>72</v>
      </c>
      <c r="H15" s="135"/>
      <c r="I15" s="69"/>
      <c r="J15" s="132"/>
      <c r="K15" s="76"/>
      <c r="L15" s="134"/>
      <c r="M15" s="137"/>
      <c r="N15" s="67">
        <f t="shared" si="7"/>
        <v>0</v>
      </c>
      <c r="O15" s="135"/>
      <c r="P15" s="69"/>
      <c r="Q15" s="132"/>
      <c r="R15" s="76"/>
      <c r="S15" s="134"/>
      <c r="T15" s="137"/>
      <c r="U15" s="67">
        <f t="shared" si="8"/>
        <v>0</v>
      </c>
      <c r="V15" s="135"/>
      <c r="W15" s="51"/>
      <c r="X15" s="69"/>
      <c r="Y15" s="132"/>
      <c r="Z15" s="49"/>
      <c r="AA15" s="76"/>
      <c r="AB15" s="134"/>
      <c r="AC15" s="52"/>
      <c r="AD15" s="50"/>
      <c r="AE15" s="67">
        <f t="shared" si="9"/>
        <v>0</v>
      </c>
      <c r="AF15" s="131"/>
      <c r="AG15" s="51"/>
      <c r="AH15" s="69"/>
      <c r="AI15" s="132"/>
      <c r="AJ15" s="49"/>
      <c r="AK15" s="76"/>
      <c r="AL15" s="134"/>
      <c r="AM15" s="52"/>
      <c r="AN15" s="50"/>
      <c r="AO15" s="133">
        <f t="shared" si="10"/>
        <v>0</v>
      </c>
      <c r="AP15" s="131"/>
      <c r="AQ15" s="51"/>
      <c r="AR15" s="79"/>
      <c r="AS15" s="132"/>
      <c r="AT15" s="49"/>
      <c r="AU15" s="76"/>
      <c r="AV15" s="134"/>
      <c r="AW15" s="52"/>
      <c r="AX15" s="50"/>
      <c r="AY15" s="102" t="e">
        <f t="shared" si="11"/>
        <v>#DIV/0!</v>
      </c>
      <c r="AZ15" s="135"/>
      <c r="BA15" s="51"/>
      <c r="BB15" s="79"/>
      <c r="BC15" s="132"/>
      <c r="BD15" s="49"/>
      <c r="BE15" s="76"/>
      <c r="BF15" s="134"/>
      <c r="BG15" s="52"/>
      <c r="BH15" s="50"/>
      <c r="BI15" s="103" t="e">
        <f t="shared" si="12"/>
        <v>#DIV/0!</v>
      </c>
      <c r="BJ15" s="136" t="e">
        <f t="shared" si="6"/>
        <v>#DIV/0!</v>
      </c>
    </row>
    <row r="16" spans="1:62" ht="20.100000000000001" customHeight="1" x14ac:dyDescent="0.25">
      <c r="A16" s="234" t="s">
        <v>73</v>
      </c>
      <c r="B16" s="235" t="s">
        <v>51</v>
      </c>
      <c r="C16" s="236">
        <v>39618</v>
      </c>
      <c r="D16" s="237" t="s">
        <v>138</v>
      </c>
      <c r="E16" s="238">
        <v>16</v>
      </c>
      <c r="F16" s="238" t="s">
        <v>4</v>
      </c>
      <c r="G16" s="239" t="s">
        <v>74</v>
      </c>
      <c r="H16" s="135"/>
      <c r="I16" s="69"/>
      <c r="J16" s="132"/>
      <c r="K16" s="76"/>
      <c r="L16" s="134"/>
      <c r="M16" s="137"/>
      <c r="N16" s="67">
        <f t="shared" si="7"/>
        <v>0</v>
      </c>
      <c r="O16" s="135"/>
      <c r="P16" s="69"/>
      <c r="Q16" s="132"/>
      <c r="R16" s="76"/>
      <c r="S16" s="134"/>
      <c r="T16" s="137"/>
      <c r="U16" s="67">
        <f t="shared" si="8"/>
        <v>0</v>
      </c>
      <c r="V16" s="135"/>
      <c r="W16" s="51"/>
      <c r="X16" s="69"/>
      <c r="Y16" s="132"/>
      <c r="Z16" s="49"/>
      <c r="AA16" s="76"/>
      <c r="AB16" s="134"/>
      <c r="AC16" s="52"/>
      <c r="AD16" s="50"/>
      <c r="AE16" s="67">
        <f t="shared" si="9"/>
        <v>0</v>
      </c>
      <c r="AF16" s="131"/>
      <c r="AG16" s="51"/>
      <c r="AH16" s="69"/>
      <c r="AI16" s="132"/>
      <c r="AJ16" s="49"/>
      <c r="AK16" s="76"/>
      <c r="AL16" s="134"/>
      <c r="AM16" s="52"/>
      <c r="AN16" s="50"/>
      <c r="AO16" s="133">
        <f t="shared" si="10"/>
        <v>0</v>
      </c>
      <c r="AP16" s="131"/>
      <c r="AQ16" s="51"/>
      <c r="AR16" s="79"/>
      <c r="AS16" s="132"/>
      <c r="AT16" s="49"/>
      <c r="AU16" s="76"/>
      <c r="AV16" s="134"/>
      <c r="AW16" s="52"/>
      <c r="AX16" s="50"/>
      <c r="AY16" s="102" t="e">
        <f t="shared" si="11"/>
        <v>#DIV/0!</v>
      </c>
      <c r="AZ16" s="135"/>
      <c r="BA16" s="51"/>
      <c r="BB16" s="79"/>
      <c r="BC16" s="132"/>
      <c r="BD16" s="49"/>
      <c r="BE16" s="76"/>
      <c r="BF16" s="134"/>
      <c r="BG16" s="52"/>
      <c r="BH16" s="50"/>
      <c r="BI16" s="103" t="e">
        <f t="shared" si="12"/>
        <v>#DIV/0!</v>
      </c>
      <c r="BJ16" s="136" t="e">
        <f t="shared" si="6"/>
        <v>#DIV/0!</v>
      </c>
    </row>
    <row r="17" spans="1:62" ht="20.100000000000001" customHeight="1" x14ac:dyDescent="0.25">
      <c r="A17" s="234" t="s">
        <v>122</v>
      </c>
      <c r="B17" s="235" t="s">
        <v>54</v>
      </c>
      <c r="C17" s="236">
        <v>39623</v>
      </c>
      <c r="D17" s="237" t="s">
        <v>138</v>
      </c>
      <c r="E17" s="238">
        <v>16</v>
      </c>
      <c r="F17" s="238" t="s">
        <v>4</v>
      </c>
      <c r="G17" s="239" t="s">
        <v>74</v>
      </c>
      <c r="H17" s="135"/>
      <c r="I17" s="69"/>
      <c r="J17" s="132"/>
      <c r="K17" s="76"/>
      <c r="L17" s="134"/>
      <c r="M17" s="137"/>
      <c r="N17" s="67">
        <f t="shared" si="7"/>
        <v>0</v>
      </c>
      <c r="O17" s="135"/>
      <c r="P17" s="69"/>
      <c r="Q17" s="132"/>
      <c r="R17" s="76"/>
      <c r="S17" s="134"/>
      <c r="T17" s="137"/>
      <c r="U17" s="67">
        <f t="shared" si="8"/>
        <v>0</v>
      </c>
      <c r="V17" s="135"/>
      <c r="W17" s="51"/>
      <c r="X17" s="69"/>
      <c r="Y17" s="132"/>
      <c r="Z17" s="49"/>
      <c r="AA17" s="76"/>
      <c r="AB17" s="134"/>
      <c r="AC17" s="52"/>
      <c r="AD17" s="50"/>
      <c r="AE17" s="67">
        <f t="shared" si="9"/>
        <v>0</v>
      </c>
      <c r="AF17" s="131"/>
      <c r="AG17" s="51"/>
      <c r="AH17" s="69"/>
      <c r="AI17" s="132"/>
      <c r="AJ17" s="49"/>
      <c r="AK17" s="76"/>
      <c r="AL17" s="134"/>
      <c r="AM17" s="52"/>
      <c r="AN17" s="50"/>
      <c r="AO17" s="133">
        <f t="shared" si="10"/>
        <v>0</v>
      </c>
      <c r="AP17" s="131"/>
      <c r="AQ17" s="51"/>
      <c r="AR17" s="79"/>
      <c r="AS17" s="132"/>
      <c r="AT17" s="49"/>
      <c r="AU17" s="76"/>
      <c r="AV17" s="134"/>
      <c r="AW17" s="52"/>
      <c r="AX17" s="50"/>
      <c r="AY17" s="102" t="e">
        <f t="shared" si="11"/>
        <v>#DIV/0!</v>
      </c>
      <c r="AZ17" s="135"/>
      <c r="BA17" s="51"/>
      <c r="BB17" s="79"/>
      <c r="BC17" s="132"/>
      <c r="BD17" s="49"/>
      <c r="BE17" s="76"/>
      <c r="BF17" s="134"/>
      <c r="BG17" s="52"/>
      <c r="BH17" s="50"/>
      <c r="BI17" s="103" t="e">
        <f t="shared" si="12"/>
        <v>#DIV/0!</v>
      </c>
      <c r="BJ17" s="136" t="e">
        <f t="shared" si="6"/>
        <v>#DIV/0!</v>
      </c>
    </row>
    <row r="18" spans="1:62" ht="20.100000000000001" customHeight="1" x14ac:dyDescent="0.25">
      <c r="A18" s="234" t="s">
        <v>123</v>
      </c>
      <c r="B18" s="235" t="s">
        <v>52</v>
      </c>
      <c r="C18" s="236">
        <v>39669</v>
      </c>
      <c r="D18" s="237" t="s">
        <v>137</v>
      </c>
      <c r="E18" s="238">
        <v>16</v>
      </c>
      <c r="F18" s="238" t="s">
        <v>4</v>
      </c>
      <c r="G18" s="239" t="s">
        <v>74</v>
      </c>
      <c r="H18" s="135"/>
      <c r="I18" s="69"/>
      <c r="J18" s="132"/>
      <c r="K18" s="76"/>
      <c r="L18" s="134"/>
      <c r="M18" s="137"/>
      <c r="N18" s="67">
        <f t="shared" si="7"/>
        <v>0</v>
      </c>
      <c r="O18" s="135"/>
      <c r="P18" s="69"/>
      <c r="Q18" s="132"/>
      <c r="R18" s="76"/>
      <c r="S18" s="134"/>
      <c r="T18" s="137"/>
      <c r="U18" s="67">
        <f t="shared" si="8"/>
        <v>0</v>
      </c>
      <c r="V18" s="135"/>
      <c r="W18" s="51"/>
      <c r="X18" s="69"/>
      <c r="Y18" s="132"/>
      <c r="Z18" s="49"/>
      <c r="AA18" s="76"/>
      <c r="AB18" s="134"/>
      <c r="AC18" s="52"/>
      <c r="AD18" s="50"/>
      <c r="AE18" s="67">
        <f t="shared" si="9"/>
        <v>0</v>
      </c>
      <c r="AF18" s="131"/>
      <c r="AG18" s="51"/>
      <c r="AH18" s="69"/>
      <c r="AI18" s="132"/>
      <c r="AJ18" s="49"/>
      <c r="AK18" s="76"/>
      <c r="AL18" s="134"/>
      <c r="AM18" s="52"/>
      <c r="AN18" s="50"/>
      <c r="AO18" s="133">
        <f t="shared" si="10"/>
        <v>0</v>
      </c>
      <c r="AP18" s="131"/>
      <c r="AQ18" s="51"/>
      <c r="AR18" s="79"/>
      <c r="AS18" s="132"/>
      <c r="AT18" s="49"/>
      <c r="AU18" s="76"/>
      <c r="AV18" s="134"/>
      <c r="AW18" s="52"/>
      <c r="AX18" s="50"/>
      <c r="AY18" s="102" t="e">
        <f t="shared" si="11"/>
        <v>#DIV/0!</v>
      </c>
      <c r="AZ18" s="135"/>
      <c r="BA18" s="51"/>
      <c r="BB18" s="79"/>
      <c r="BC18" s="132"/>
      <c r="BD18" s="49"/>
      <c r="BE18" s="76"/>
      <c r="BF18" s="134"/>
      <c r="BG18" s="52"/>
      <c r="BH18" s="50"/>
      <c r="BI18" s="103" t="e">
        <f t="shared" si="12"/>
        <v>#DIV/0!</v>
      </c>
      <c r="BJ18" s="136" t="e">
        <f t="shared" si="6"/>
        <v>#DIV/0!</v>
      </c>
    </row>
    <row r="19" spans="1:62" ht="20.100000000000001" customHeight="1" x14ac:dyDescent="0.25">
      <c r="A19" s="234" t="s">
        <v>134</v>
      </c>
      <c r="B19" s="235" t="s">
        <v>85</v>
      </c>
      <c r="C19" s="236">
        <v>39209</v>
      </c>
      <c r="D19" s="237" t="s">
        <v>137</v>
      </c>
      <c r="E19" s="238">
        <v>17</v>
      </c>
      <c r="F19" s="238" t="s">
        <v>4</v>
      </c>
      <c r="G19" s="239" t="s">
        <v>74</v>
      </c>
      <c r="H19" s="135"/>
      <c r="I19" s="69"/>
      <c r="J19" s="132"/>
      <c r="K19" s="76"/>
      <c r="L19" s="134"/>
      <c r="M19" s="137"/>
      <c r="N19" s="67">
        <f t="shared" si="7"/>
        <v>0</v>
      </c>
      <c r="O19" s="135"/>
      <c r="P19" s="69"/>
      <c r="Q19" s="132"/>
      <c r="R19" s="76"/>
      <c r="S19" s="134"/>
      <c r="T19" s="137"/>
      <c r="U19" s="67">
        <f t="shared" si="8"/>
        <v>0</v>
      </c>
      <c r="V19" s="135"/>
      <c r="W19" s="51"/>
      <c r="X19" s="69"/>
      <c r="Y19" s="132"/>
      <c r="Z19" s="49"/>
      <c r="AA19" s="76"/>
      <c r="AB19" s="134"/>
      <c r="AC19" s="52"/>
      <c r="AD19" s="50"/>
      <c r="AE19" s="67">
        <f t="shared" si="9"/>
        <v>0</v>
      </c>
      <c r="AF19" s="131"/>
      <c r="AG19" s="51"/>
      <c r="AH19" s="69"/>
      <c r="AI19" s="132"/>
      <c r="AJ19" s="49"/>
      <c r="AK19" s="76"/>
      <c r="AL19" s="134"/>
      <c r="AM19" s="52"/>
      <c r="AN19" s="50"/>
      <c r="AO19" s="133">
        <f t="shared" si="10"/>
        <v>0</v>
      </c>
      <c r="AP19" s="131"/>
      <c r="AQ19" s="51"/>
      <c r="AR19" s="79"/>
      <c r="AS19" s="132"/>
      <c r="AT19" s="49"/>
      <c r="AU19" s="76"/>
      <c r="AV19" s="134"/>
      <c r="AW19" s="52"/>
      <c r="AX19" s="50"/>
      <c r="AY19" s="102" t="e">
        <f t="shared" si="11"/>
        <v>#DIV/0!</v>
      </c>
      <c r="AZ19" s="135"/>
      <c r="BA19" s="51"/>
      <c r="BB19" s="79"/>
      <c r="BC19" s="132"/>
      <c r="BD19" s="49"/>
      <c r="BE19" s="76"/>
      <c r="BF19" s="134"/>
      <c r="BG19" s="52"/>
      <c r="BH19" s="50"/>
      <c r="BI19" s="103" t="e">
        <f t="shared" si="12"/>
        <v>#DIV/0!</v>
      </c>
      <c r="BJ19" s="136" t="e">
        <f t="shared" si="6"/>
        <v>#DIV/0!</v>
      </c>
    </row>
    <row r="20" spans="1:62" ht="20.100000000000001" customHeight="1" x14ac:dyDescent="0.25">
      <c r="A20" s="202" t="s">
        <v>121</v>
      </c>
      <c r="B20" s="203" t="s">
        <v>53</v>
      </c>
      <c r="C20" s="204">
        <v>39470</v>
      </c>
      <c r="D20" s="241" t="s">
        <v>138</v>
      </c>
      <c r="E20" s="206">
        <v>16</v>
      </c>
      <c r="F20" s="206" t="s">
        <v>3</v>
      </c>
      <c r="G20" s="207" t="s">
        <v>74</v>
      </c>
      <c r="H20" s="135"/>
      <c r="I20" s="69"/>
      <c r="J20" s="132"/>
      <c r="K20" s="76"/>
      <c r="L20" s="134"/>
      <c r="M20" s="137"/>
      <c r="N20" s="67">
        <f t="shared" si="7"/>
        <v>0</v>
      </c>
      <c r="O20" s="135"/>
      <c r="P20" s="69"/>
      <c r="Q20" s="132"/>
      <c r="R20" s="76"/>
      <c r="S20" s="134"/>
      <c r="T20" s="137"/>
      <c r="U20" s="67">
        <f t="shared" si="8"/>
        <v>0</v>
      </c>
      <c r="V20" s="135"/>
      <c r="W20" s="51"/>
      <c r="X20" s="69"/>
      <c r="Y20" s="132"/>
      <c r="Z20" s="49"/>
      <c r="AA20" s="76"/>
      <c r="AB20" s="134"/>
      <c r="AC20" s="52"/>
      <c r="AD20" s="50"/>
      <c r="AE20" s="67">
        <f t="shared" si="9"/>
        <v>0</v>
      </c>
      <c r="AF20" s="131"/>
      <c r="AG20" s="51"/>
      <c r="AH20" s="69"/>
      <c r="AI20" s="132"/>
      <c r="AJ20" s="49"/>
      <c r="AK20" s="76"/>
      <c r="AL20" s="134"/>
      <c r="AM20" s="52"/>
      <c r="AN20" s="50"/>
      <c r="AO20" s="133">
        <f t="shared" si="10"/>
        <v>0</v>
      </c>
      <c r="AP20" s="131"/>
      <c r="AQ20" s="51"/>
      <c r="AR20" s="79"/>
      <c r="AS20" s="132"/>
      <c r="AT20" s="49"/>
      <c r="AU20" s="76"/>
      <c r="AV20" s="134"/>
      <c r="AW20" s="52"/>
      <c r="AX20" s="50"/>
      <c r="AY20" s="102" t="e">
        <f t="shared" si="11"/>
        <v>#DIV/0!</v>
      </c>
      <c r="AZ20" s="135"/>
      <c r="BA20" s="51"/>
      <c r="BB20" s="79"/>
      <c r="BC20" s="132"/>
      <c r="BD20" s="49"/>
      <c r="BE20" s="76"/>
      <c r="BF20" s="134"/>
      <c r="BG20" s="52"/>
      <c r="BH20" s="50"/>
      <c r="BI20" s="103" t="e">
        <f t="shared" si="12"/>
        <v>#DIV/0!</v>
      </c>
      <c r="BJ20" s="136" t="e">
        <f t="shared" si="6"/>
        <v>#DIV/0!</v>
      </c>
    </row>
    <row r="21" spans="1:62" ht="20.100000000000001" customHeight="1" x14ac:dyDescent="0.25">
      <c r="A21" s="234" t="s">
        <v>116</v>
      </c>
      <c r="B21" s="235" t="s">
        <v>30</v>
      </c>
      <c r="C21" s="236">
        <v>39778</v>
      </c>
      <c r="D21" s="237" t="s">
        <v>139</v>
      </c>
      <c r="E21" s="238">
        <v>16</v>
      </c>
      <c r="F21" s="238" t="s">
        <v>4</v>
      </c>
      <c r="G21" s="239" t="s">
        <v>76</v>
      </c>
      <c r="H21" s="135"/>
      <c r="I21" s="69"/>
      <c r="J21" s="132"/>
      <c r="K21" s="76"/>
      <c r="L21" s="134"/>
      <c r="M21" s="137"/>
      <c r="N21" s="67">
        <f t="shared" si="7"/>
        <v>0</v>
      </c>
      <c r="O21" s="135"/>
      <c r="P21" s="69"/>
      <c r="Q21" s="132"/>
      <c r="R21" s="76"/>
      <c r="S21" s="134"/>
      <c r="T21" s="137"/>
      <c r="U21" s="67">
        <f t="shared" si="8"/>
        <v>0</v>
      </c>
      <c r="V21" s="135"/>
      <c r="W21" s="51"/>
      <c r="X21" s="69"/>
      <c r="Y21" s="132"/>
      <c r="Z21" s="49"/>
      <c r="AA21" s="76"/>
      <c r="AB21" s="134"/>
      <c r="AC21" s="52"/>
      <c r="AD21" s="50"/>
      <c r="AE21" s="67">
        <f t="shared" si="9"/>
        <v>0</v>
      </c>
      <c r="AF21" s="131"/>
      <c r="AG21" s="51"/>
      <c r="AH21" s="69"/>
      <c r="AI21" s="132"/>
      <c r="AJ21" s="49"/>
      <c r="AK21" s="76"/>
      <c r="AL21" s="134"/>
      <c r="AM21" s="52"/>
      <c r="AN21" s="50"/>
      <c r="AO21" s="133">
        <f t="shared" si="10"/>
        <v>0</v>
      </c>
      <c r="AP21" s="131"/>
      <c r="AQ21" s="51"/>
      <c r="AR21" s="79"/>
      <c r="AS21" s="132"/>
      <c r="AT21" s="49"/>
      <c r="AU21" s="76"/>
      <c r="AV21" s="134"/>
      <c r="AW21" s="52"/>
      <c r="AX21" s="50"/>
      <c r="AY21" s="102" t="e">
        <f t="shared" si="11"/>
        <v>#DIV/0!</v>
      </c>
      <c r="AZ21" s="135"/>
      <c r="BA21" s="51"/>
      <c r="BB21" s="79"/>
      <c r="BC21" s="132"/>
      <c r="BD21" s="49"/>
      <c r="BE21" s="76"/>
      <c r="BF21" s="134"/>
      <c r="BG21" s="52"/>
      <c r="BH21" s="50"/>
      <c r="BI21" s="103" t="e">
        <f t="shared" si="12"/>
        <v>#DIV/0!</v>
      </c>
      <c r="BJ21" s="136" t="e">
        <f t="shared" si="6"/>
        <v>#DIV/0!</v>
      </c>
    </row>
    <row r="22" spans="1:62" ht="20.100000000000001" customHeight="1" x14ac:dyDescent="0.25">
      <c r="A22" s="234" t="s">
        <v>114</v>
      </c>
      <c r="B22" s="235" t="s">
        <v>33</v>
      </c>
      <c r="C22" s="236">
        <v>39683</v>
      </c>
      <c r="D22" s="237" t="s">
        <v>139</v>
      </c>
      <c r="E22" s="238">
        <v>16</v>
      </c>
      <c r="F22" s="238" t="s">
        <v>4</v>
      </c>
      <c r="G22" s="239" t="s">
        <v>76</v>
      </c>
      <c r="H22" s="135"/>
      <c r="I22" s="69"/>
      <c r="J22" s="132"/>
      <c r="K22" s="76"/>
      <c r="L22" s="134"/>
      <c r="M22" s="137"/>
      <c r="N22" s="67">
        <f t="shared" si="7"/>
        <v>0</v>
      </c>
      <c r="O22" s="135"/>
      <c r="P22" s="69"/>
      <c r="Q22" s="132"/>
      <c r="R22" s="76"/>
      <c r="S22" s="134"/>
      <c r="T22" s="137"/>
      <c r="U22" s="67">
        <f t="shared" si="8"/>
        <v>0</v>
      </c>
      <c r="V22" s="135"/>
      <c r="W22" s="51"/>
      <c r="X22" s="69"/>
      <c r="Y22" s="132"/>
      <c r="Z22" s="49"/>
      <c r="AA22" s="76"/>
      <c r="AB22" s="134"/>
      <c r="AC22" s="52"/>
      <c r="AD22" s="50"/>
      <c r="AE22" s="67">
        <f t="shared" si="9"/>
        <v>0</v>
      </c>
      <c r="AF22" s="131"/>
      <c r="AG22" s="51"/>
      <c r="AH22" s="69"/>
      <c r="AI22" s="132"/>
      <c r="AJ22" s="49"/>
      <c r="AK22" s="76"/>
      <c r="AL22" s="134"/>
      <c r="AM22" s="52"/>
      <c r="AN22" s="50"/>
      <c r="AO22" s="133">
        <f t="shared" si="10"/>
        <v>0</v>
      </c>
      <c r="AP22" s="131"/>
      <c r="AQ22" s="51"/>
      <c r="AR22" s="79"/>
      <c r="AS22" s="132"/>
      <c r="AT22" s="49"/>
      <c r="AU22" s="76"/>
      <c r="AV22" s="134"/>
      <c r="AW22" s="52"/>
      <c r="AX22" s="50"/>
      <c r="AY22" s="102" t="e">
        <f t="shared" si="11"/>
        <v>#DIV/0!</v>
      </c>
      <c r="AZ22" s="135"/>
      <c r="BA22" s="51"/>
      <c r="BB22" s="79"/>
      <c r="BC22" s="132"/>
      <c r="BD22" s="49"/>
      <c r="BE22" s="76"/>
      <c r="BF22" s="134"/>
      <c r="BG22" s="52"/>
      <c r="BH22" s="50"/>
      <c r="BI22" s="103" t="e">
        <f t="shared" si="12"/>
        <v>#DIV/0!</v>
      </c>
      <c r="BJ22" s="136" t="e">
        <f t="shared" si="6"/>
        <v>#DIV/0!</v>
      </c>
    </row>
    <row r="23" spans="1:62" ht="20.100000000000001" customHeight="1" x14ac:dyDescent="0.25">
      <c r="A23" s="234" t="s">
        <v>115</v>
      </c>
      <c r="B23" s="235" t="s">
        <v>31</v>
      </c>
      <c r="C23" s="236">
        <v>39714</v>
      </c>
      <c r="D23" s="237" t="s">
        <v>138</v>
      </c>
      <c r="E23" s="238">
        <v>16</v>
      </c>
      <c r="F23" s="238" t="s">
        <v>4</v>
      </c>
      <c r="G23" s="239" t="s">
        <v>76</v>
      </c>
      <c r="H23" s="135"/>
      <c r="I23" s="69"/>
      <c r="J23" s="132"/>
      <c r="K23" s="76"/>
      <c r="L23" s="134"/>
      <c r="M23" s="137"/>
      <c r="N23" s="67">
        <f t="shared" si="7"/>
        <v>0</v>
      </c>
      <c r="O23" s="135"/>
      <c r="P23" s="69"/>
      <c r="Q23" s="132"/>
      <c r="R23" s="76"/>
      <c r="S23" s="134"/>
      <c r="T23" s="137"/>
      <c r="U23" s="67">
        <f t="shared" si="8"/>
        <v>0</v>
      </c>
      <c r="V23" s="135"/>
      <c r="W23" s="51"/>
      <c r="X23" s="69"/>
      <c r="Y23" s="132"/>
      <c r="Z23" s="49"/>
      <c r="AA23" s="76"/>
      <c r="AB23" s="134"/>
      <c r="AC23" s="52"/>
      <c r="AD23" s="50"/>
      <c r="AE23" s="67">
        <f t="shared" si="9"/>
        <v>0</v>
      </c>
      <c r="AF23" s="131"/>
      <c r="AG23" s="51"/>
      <c r="AH23" s="69"/>
      <c r="AI23" s="132"/>
      <c r="AJ23" s="49"/>
      <c r="AK23" s="76"/>
      <c r="AL23" s="134"/>
      <c r="AM23" s="52"/>
      <c r="AN23" s="50"/>
      <c r="AO23" s="133">
        <f t="shared" si="10"/>
        <v>0</v>
      </c>
      <c r="AP23" s="131"/>
      <c r="AQ23" s="51"/>
      <c r="AR23" s="79"/>
      <c r="AS23" s="132"/>
      <c r="AT23" s="49"/>
      <c r="AU23" s="76"/>
      <c r="AV23" s="134"/>
      <c r="AW23" s="52"/>
      <c r="AX23" s="50"/>
      <c r="AY23" s="102" t="e">
        <f t="shared" si="11"/>
        <v>#DIV/0!</v>
      </c>
      <c r="AZ23" s="135"/>
      <c r="BA23" s="51"/>
      <c r="BB23" s="79"/>
      <c r="BC23" s="132"/>
      <c r="BD23" s="49"/>
      <c r="BE23" s="76"/>
      <c r="BF23" s="134"/>
      <c r="BG23" s="52"/>
      <c r="BH23" s="50"/>
      <c r="BI23" s="103" t="e">
        <f t="shared" si="12"/>
        <v>#DIV/0!</v>
      </c>
      <c r="BJ23" s="136" t="e">
        <f t="shared" si="6"/>
        <v>#DIV/0!</v>
      </c>
    </row>
    <row r="24" spans="1:62" ht="20.100000000000001" customHeight="1" x14ac:dyDescent="0.25">
      <c r="A24" s="234" t="s">
        <v>231</v>
      </c>
      <c r="B24" s="235" t="s">
        <v>232</v>
      </c>
      <c r="C24" s="236">
        <v>38879</v>
      </c>
      <c r="D24" s="237" t="s">
        <v>233</v>
      </c>
      <c r="E24" s="238">
        <v>18</v>
      </c>
      <c r="F24" s="238" t="s">
        <v>4</v>
      </c>
      <c r="G24" s="239" t="s">
        <v>76</v>
      </c>
      <c r="H24" s="135"/>
      <c r="I24" s="69"/>
      <c r="J24" s="132"/>
      <c r="K24" s="76"/>
      <c r="L24" s="134"/>
      <c r="M24" s="137"/>
      <c r="N24" s="67">
        <f t="shared" si="7"/>
        <v>0</v>
      </c>
      <c r="O24" s="135"/>
      <c r="P24" s="69"/>
      <c r="Q24" s="132"/>
      <c r="R24" s="76"/>
      <c r="S24" s="134"/>
      <c r="T24" s="137"/>
      <c r="U24" s="67">
        <f t="shared" si="8"/>
        <v>0</v>
      </c>
      <c r="V24" s="135"/>
      <c r="W24" s="51"/>
      <c r="X24" s="69"/>
      <c r="Y24" s="132"/>
      <c r="Z24" s="49"/>
      <c r="AA24" s="76"/>
      <c r="AB24" s="134"/>
      <c r="AC24" s="52"/>
      <c r="AD24" s="50"/>
      <c r="AE24" s="67">
        <f t="shared" si="9"/>
        <v>0</v>
      </c>
      <c r="AF24" s="131"/>
      <c r="AG24" s="51"/>
      <c r="AH24" s="69"/>
      <c r="AI24" s="132"/>
      <c r="AJ24" s="49"/>
      <c r="AK24" s="76"/>
      <c r="AL24" s="134"/>
      <c r="AM24" s="52"/>
      <c r="AN24" s="50"/>
      <c r="AO24" s="133">
        <f t="shared" si="10"/>
        <v>0</v>
      </c>
      <c r="AP24" s="131"/>
      <c r="AQ24" s="51"/>
      <c r="AR24" s="79"/>
      <c r="AS24" s="132"/>
      <c r="AT24" s="49"/>
      <c r="AU24" s="76"/>
      <c r="AV24" s="134"/>
      <c r="AW24" s="52"/>
      <c r="AX24" s="50"/>
      <c r="AY24" s="102" t="e">
        <f t="shared" si="11"/>
        <v>#DIV/0!</v>
      </c>
      <c r="AZ24" s="135"/>
      <c r="BA24" s="51"/>
      <c r="BB24" s="79"/>
      <c r="BC24" s="132"/>
      <c r="BD24" s="49"/>
      <c r="BE24" s="76"/>
      <c r="BF24" s="134"/>
      <c r="BG24" s="52"/>
      <c r="BH24" s="50"/>
      <c r="BI24" s="103" t="e">
        <f t="shared" si="12"/>
        <v>#DIV/0!</v>
      </c>
      <c r="BJ24" s="136" t="e">
        <f t="shared" si="6"/>
        <v>#DIV/0!</v>
      </c>
    </row>
    <row r="25" spans="1:62" ht="20.100000000000001" customHeight="1" x14ac:dyDescent="0.25">
      <c r="A25" s="234" t="s">
        <v>234</v>
      </c>
      <c r="B25" s="235" t="s">
        <v>37</v>
      </c>
      <c r="C25" s="236">
        <v>39433</v>
      </c>
      <c r="D25" s="237" t="s">
        <v>139</v>
      </c>
      <c r="E25" s="238">
        <v>17</v>
      </c>
      <c r="F25" s="238" t="s">
        <v>4</v>
      </c>
      <c r="G25" s="239" t="s">
        <v>76</v>
      </c>
      <c r="H25" s="135"/>
      <c r="I25" s="69"/>
      <c r="J25" s="132"/>
      <c r="K25" s="76"/>
      <c r="L25" s="134"/>
      <c r="M25" s="137"/>
      <c r="N25" s="67">
        <f t="shared" si="7"/>
        <v>0</v>
      </c>
      <c r="O25" s="135"/>
      <c r="P25" s="69"/>
      <c r="Q25" s="132"/>
      <c r="R25" s="76"/>
      <c r="S25" s="134"/>
      <c r="T25" s="137"/>
      <c r="U25" s="67">
        <f t="shared" si="8"/>
        <v>0</v>
      </c>
      <c r="V25" s="135"/>
      <c r="W25" s="51"/>
      <c r="X25" s="69"/>
      <c r="Y25" s="132"/>
      <c r="Z25" s="49"/>
      <c r="AA25" s="76"/>
      <c r="AB25" s="134"/>
      <c r="AC25" s="52"/>
      <c r="AD25" s="50"/>
      <c r="AE25" s="67">
        <f t="shared" si="9"/>
        <v>0</v>
      </c>
      <c r="AF25" s="131"/>
      <c r="AG25" s="51"/>
      <c r="AH25" s="69"/>
      <c r="AI25" s="132"/>
      <c r="AJ25" s="49"/>
      <c r="AK25" s="76"/>
      <c r="AL25" s="134"/>
      <c r="AM25" s="52"/>
      <c r="AN25" s="50"/>
      <c r="AO25" s="133">
        <f t="shared" si="10"/>
        <v>0</v>
      </c>
      <c r="AP25" s="131"/>
      <c r="AQ25" s="51"/>
      <c r="AR25" s="79"/>
      <c r="AS25" s="132"/>
      <c r="AT25" s="49"/>
      <c r="AU25" s="76"/>
      <c r="AV25" s="134"/>
      <c r="AW25" s="52"/>
      <c r="AX25" s="50"/>
      <c r="AY25" s="102" t="e">
        <f t="shared" si="11"/>
        <v>#DIV/0!</v>
      </c>
      <c r="AZ25" s="135"/>
      <c r="BA25" s="51"/>
      <c r="BB25" s="79"/>
      <c r="BC25" s="132"/>
      <c r="BD25" s="49"/>
      <c r="BE25" s="76"/>
      <c r="BF25" s="134"/>
      <c r="BG25" s="52"/>
      <c r="BH25" s="50"/>
      <c r="BI25" s="103" t="e">
        <f t="shared" si="12"/>
        <v>#DIV/0!</v>
      </c>
      <c r="BJ25" s="136" t="e">
        <f t="shared" si="6"/>
        <v>#DIV/0!</v>
      </c>
    </row>
    <row r="26" spans="1:62" ht="20.100000000000001" customHeight="1" x14ac:dyDescent="0.25">
      <c r="A26" s="234" t="s">
        <v>118</v>
      </c>
      <c r="B26" s="235" t="s">
        <v>25</v>
      </c>
      <c r="C26" s="236">
        <v>40007</v>
      </c>
      <c r="D26" s="237" t="s">
        <v>138</v>
      </c>
      <c r="E26" s="238">
        <v>15</v>
      </c>
      <c r="F26" s="238" t="s">
        <v>4</v>
      </c>
      <c r="G26" s="239" t="s">
        <v>76</v>
      </c>
      <c r="H26" s="135"/>
      <c r="I26" s="69"/>
      <c r="J26" s="132"/>
      <c r="K26" s="76"/>
      <c r="L26" s="134"/>
      <c r="M26" s="137"/>
      <c r="N26" s="67">
        <f t="shared" si="7"/>
        <v>0</v>
      </c>
      <c r="O26" s="135"/>
      <c r="P26" s="69"/>
      <c r="Q26" s="132"/>
      <c r="R26" s="76"/>
      <c r="S26" s="134"/>
      <c r="T26" s="137"/>
      <c r="U26" s="67">
        <f t="shared" si="8"/>
        <v>0</v>
      </c>
      <c r="V26" s="135"/>
      <c r="W26" s="51"/>
      <c r="X26" s="69"/>
      <c r="Y26" s="132"/>
      <c r="Z26" s="49"/>
      <c r="AA26" s="76"/>
      <c r="AB26" s="134"/>
      <c r="AC26" s="52"/>
      <c r="AD26" s="50"/>
      <c r="AE26" s="67">
        <f t="shared" si="9"/>
        <v>0</v>
      </c>
      <c r="AF26" s="131"/>
      <c r="AG26" s="51"/>
      <c r="AH26" s="69"/>
      <c r="AI26" s="132"/>
      <c r="AJ26" s="49"/>
      <c r="AK26" s="76"/>
      <c r="AL26" s="134"/>
      <c r="AM26" s="52"/>
      <c r="AN26" s="50"/>
      <c r="AO26" s="133">
        <f t="shared" si="10"/>
        <v>0</v>
      </c>
      <c r="AP26" s="131"/>
      <c r="AQ26" s="51"/>
      <c r="AR26" s="79"/>
      <c r="AS26" s="132"/>
      <c r="AT26" s="49"/>
      <c r="AU26" s="76"/>
      <c r="AV26" s="134"/>
      <c r="AW26" s="52"/>
      <c r="AX26" s="50"/>
      <c r="AY26" s="102" t="e">
        <f t="shared" si="11"/>
        <v>#DIV/0!</v>
      </c>
      <c r="AZ26" s="135"/>
      <c r="BA26" s="51"/>
      <c r="BB26" s="79"/>
      <c r="BC26" s="132"/>
      <c r="BD26" s="49"/>
      <c r="BE26" s="76"/>
      <c r="BF26" s="134"/>
      <c r="BG26" s="52"/>
      <c r="BH26" s="50"/>
      <c r="BI26" s="103" t="e">
        <f t="shared" si="12"/>
        <v>#DIV/0!</v>
      </c>
      <c r="BJ26" s="136" t="e">
        <f t="shared" si="6"/>
        <v>#DIV/0!</v>
      </c>
    </row>
    <row r="27" spans="1:62" ht="20.100000000000001" customHeight="1" x14ac:dyDescent="0.25">
      <c r="A27" s="234" t="s">
        <v>120</v>
      </c>
      <c r="B27" s="235" t="s">
        <v>21</v>
      </c>
      <c r="C27" s="236">
        <v>40135</v>
      </c>
      <c r="D27" s="237" t="s">
        <v>138</v>
      </c>
      <c r="E27" s="238">
        <v>15</v>
      </c>
      <c r="F27" s="238" t="s">
        <v>4</v>
      </c>
      <c r="G27" s="239" t="s">
        <v>76</v>
      </c>
      <c r="H27" s="135"/>
      <c r="I27" s="69"/>
      <c r="J27" s="132"/>
      <c r="K27" s="76"/>
      <c r="L27" s="134"/>
      <c r="M27" s="137"/>
      <c r="N27" s="67">
        <f t="shared" si="7"/>
        <v>0</v>
      </c>
      <c r="O27" s="135"/>
      <c r="P27" s="69"/>
      <c r="Q27" s="132"/>
      <c r="R27" s="76"/>
      <c r="S27" s="134"/>
      <c r="T27" s="137"/>
      <c r="U27" s="67">
        <f t="shared" si="8"/>
        <v>0</v>
      </c>
      <c r="V27" s="135"/>
      <c r="W27" s="51"/>
      <c r="X27" s="69"/>
      <c r="Y27" s="132"/>
      <c r="Z27" s="49"/>
      <c r="AA27" s="76"/>
      <c r="AB27" s="134"/>
      <c r="AC27" s="52"/>
      <c r="AD27" s="50"/>
      <c r="AE27" s="67">
        <f t="shared" si="9"/>
        <v>0</v>
      </c>
      <c r="AF27" s="131"/>
      <c r="AG27" s="51"/>
      <c r="AH27" s="69"/>
      <c r="AI27" s="132"/>
      <c r="AJ27" s="49"/>
      <c r="AK27" s="76"/>
      <c r="AL27" s="134"/>
      <c r="AM27" s="52"/>
      <c r="AN27" s="50"/>
      <c r="AO27" s="133">
        <f t="shared" si="10"/>
        <v>0</v>
      </c>
      <c r="AP27" s="131"/>
      <c r="AQ27" s="51"/>
      <c r="AR27" s="79"/>
      <c r="AS27" s="132"/>
      <c r="AT27" s="49"/>
      <c r="AU27" s="76"/>
      <c r="AV27" s="134"/>
      <c r="AW27" s="52"/>
      <c r="AX27" s="50"/>
      <c r="AY27" s="102" t="e">
        <f t="shared" si="11"/>
        <v>#DIV/0!</v>
      </c>
      <c r="AZ27" s="135"/>
      <c r="BA27" s="51"/>
      <c r="BB27" s="79"/>
      <c r="BC27" s="132"/>
      <c r="BD27" s="49"/>
      <c r="BE27" s="76"/>
      <c r="BF27" s="134"/>
      <c r="BG27" s="52"/>
      <c r="BH27" s="50"/>
      <c r="BI27" s="103" t="e">
        <f t="shared" si="12"/>
        <v>#DIV/0!</v>
      </c>
      <c r="BJ27" s="136" t="e">
        <f t="shared" si="6"/>
        <v>#DIV/0!</v>
      </c>
    </row>
    <row r="28" spans="1:62" ht="20.100000000000001" customHeight="1" x14ac:dyDescent="0.25">
      <c r="A28" s="202" t="s">
        <v>117</v>
      </c>
      <c r="B28" s="203" t="s">
        <v>28</v>
      </c>
      <c r="C28" s="204">
        <v>39895</v>
      </c>
      <c r="D28" s="241" t="s">
        <v>139</v>
      </c>
      <c r="E28" s="206">
        <v>15</v>
      </c>
      <c r="F28" s="206" t="s">
        <v>3</v>
      </c>
      <c r="G28" s="207" t="s">
        <v>76</v>
      </c>
      <c r="H28" s="135"/>
      <c r="I28" s="69"/>
      <c r="J28" s="132"/>
      <c r="K28" s="76"/>
      <c r="L28" s="134"/>
      <c r="M28" s="137"/>
      <c r="N28" s="67">
        <f t="shared" si="7"/>
        <v>0</v>
      </c>
      <c r="O28" s="135"/>
      <c r="P28" s="69"/>
      <c r="Q28" s="132"/>
      <c r="R28" s="76"/>
      <c r="S28" s="134"/>
      <c r="T28" s="137"/>
      <c r="U28" s="67">
        <f t="shared" si="8"/>
        <v>0</v>
      </c>
      <c r="V28" s="135"/>
      <c r="W28" s="51"/>
      <c r="X28" s="69"/>
      <c r="Y28" s="132"/>
      <c r="Z28" s="49"/>
      <c r="AA28" s="76"/>
      <c r="AB28" s="134"/>
      <c r="AC28" s="52"/>
      <c r="AD28" s="50"/>
      <c r="AE28" s="67">
        <f t="shared" si="9"/>
        <v>0</v>
      </c>
      <c r="AF28" s="131"/>
      <c r="AG28" s="51"/>
      <c r="AH28" s="69"/>
      <c r="AI28" s="132"/>
      <c r="AJ28" s="49"/>
      <c r="AK28" s="76"/>
      <c r="AL28" s="134"/>
      <c r="AM28" s="52"/>
      <c r="AN28" s="50"/>
      <c r="AO28" s="133">
        <f t="shared" si="10"/>
        <v>0</v>
      </c>
      <c r="AP28" s="131"/>
      <c r="AQ28" s="51"/>
      <c r="AR28" s="79"/>
      <c r="AS28" s="132"/>
      <c r="AT28" s="49"/>
      <c r="AU28" s="76"/>
      <c r="AV28" s="134"/>
      <c r="AW28" s="52"/>
      <c r="AX28" s="50"/>
      <c r="AY28" s="102" t="e">
        <f t="shared" si="11"/>
        <v>#DIV/0!</v>
      </c>
      <c r="AZ28" s="135"/>
      <c r="BA28" s="51"/>
      <c r="BB28" s="79"/>
      <c r="BC28" s="132"/>
      <c r="BD28" s="49"/>
      <c r="BE28" s="76"/>
      <c r="BF28" s="134"/>
      <c r="BG28" s="52"/>
      <c r="BH28" s="50"/>
      <c r="BI28" s="103" t="e">
        <f t="shared" si="12"/>
        <v>#DIV/0!</v>
      </c>
      <c r="BJ28" s="136" t="e">
        <f t="shared" si="6"/>
        <v>#DIV/0!</v>
      </c>
    </row>
    <row r="29" spans="1:62" ht="20.100000000000001" customHeight="1" x14ac:dyDescent="0.25">
      <c r="A29" s="202" t="s">
        <v>235</v>
      </c>
      <c r="B29" s="203" t="s">
        <v>236</v>
      </c>
      <c r="C29" s="204">
        <v>39079</v>
      </c>
      <c r="D29" s="241" t="s">
        <v>233</v>
      </c>
      <c r="E29" s="206">
        <v>18</v>
      </c>
      <c r="F29" s="206" t="s">
        <v>3</v>
      </c>
      <c r="G29" s="207" t="s">
        <v>76</v>
      </c>
      <c r="H29" s="135"/>
      <c r="I29" s="69"/>
      <c r="J29" s="132"/>
      <c r="K29" s="76"/>
      <c r="L29" s="134"/>
      <c r="M29" s="137"/>
      <c r="N29" s="67">
        <f t="shared" si="7"/>
        <v>0</v>
      </c>
      <c r="O29" s="135"/>
      <c r="P29" s="69"/>
      <c r="Q29" s="132"/>
      <c r="R29" s="76"/>
      <c r="S29" s="134"/>
      <c r="T29" s="137"/>
      <c r="U29" s="67">
        <f t="shared" si="8"/>
        <v>0</v>
      </c>
      <c r="V29" s="135"/>
      <c r="W29" s="51"/>
      <c r="X29" s="69"/>
      <c r="Y29" s="132"/>
      <c r="Z29" s="49"/>
      <c r="AA29" s="76"/>
      <c r="AB29" s="134"/>
      <c r="AC29" s="52"/>
      <c r="AD29" s="50"/>
      <c r="AE29" s="67">
        <f t="shared" si="9"/>
        <v>0</v>
      </c>
      <c r="AF29" s="131"/>
      <c r="AG29" s="51"/>
      <c r="AH29" s="69"/>
      <c r="AI29" s="132"/>
      <c r="AJ29" s="49"/>
      <c r="AK29" s="76"/>
      <c r="AL29" s="134"/>
      <c r="AM29" s="52"/>
      <c r="AN29" s="50"/>
      <c r="AO29" s="133">
        <f t="shared" si="10"/>
        <v>0</v>
      </c>
      <c r="AP29" s="131"/>
      <c r="AQ29" s="51"/>
      <c r="AR29" s="79"/>
      <c r="AS29" s="132"/>
      <c r="AT29" s="49"/>
      <c r="AU29" s="76"/>
      <c r="AV29" s="134"/>
      <c r="AW29" s="52"/>
      <c r="AX29" s="50"/>
      <c r="AY29" s="102" t="e">
        <f t="shared" si="11"/>
        <v>#DIV/0!</v>
      </c>
      <c r="AZ29" s="135"/>
      <c r="BA29" s="51"/>
      <c r="BB29" s="79"/>
      <c r="BC29" s="132"/>
      <c r="BD29" s="49"/>
      <c r="BE29" s="76"/>
      <c r="BF29" s="134"/>
      <c r="BG29" s="52"/>
      <c r="BH29" s="50"/>
      <c r="BI29" s="103" t="e">
        <f t="shared" si="12"/>
        <v>#DIV/0!</v>
      </c>
      <c r="BJ29" s="136" t="e">
        <f t="shared" si="6"/>
        <v>#DIV/0!</v>
      </c>
    </row>
    <row r="30" spans="1:62" ht="20.100000000000001" customHeight="1" x14ac:dyDescent="0.25">
      <c r="A30" s="257" t="s">
        <v>115</v>
      </c>
      <c r="B30" s="258" t="s">
        <v>237</v>
      </c>
      <c r="C30" s="259">
        <v>38805</v>
      </c>
      <c r="D30" s="260" t="s">
        <v>233</v>
      </c>
      <c r="E30" s="261">
        <v>18</v>
      </c>
      <c r="F30" s="261" t="s">
        <v>3</v>
      </c>
      <c r="G30" s="262" t="s">
        <v>76</v>
      </c>
      <c r="H30" s="135"/>
      <c r="I30" s="69"/>
      <c r="J30" s="132"/>
      <c r="K30" s="76"/>
      <c r="L30" s="134"/>
      <c r="M30" s="137"/>
      <c r="N30" s="67">
        <f t="shared" si="0"/>
        <v>0</v>
      </c>
      <c r="O30" s="135"/>
      <c r="P30" s="69"/>
      <c r="Q30" s="132"/>
      <c r="R30" s="76"/>
      <c r="S30" s="134"/>
      <c r="T30" s="137"/>
      <c r="U30" s="67">
        <f t="shared" si="1"/>
        <v>0</v>
      </c>
      <c r="V30" s="135"/>
      <c r="W30" s="51"/>
      <c r="X30" s="69"/>
      <c r="Y30" s="132"/>
      <c r="Z30" s="49"/>
      <c r="AA30" s="76"/>
      <c r="AB30" s="134"/>
      <c r="AC30" s="52"/>
      <c r="AD30" s="50"/>
      <c r="AE30" s="67">
        <f t="shared" si="2"/>
        <v>0</v>
      </c>
      <c r="AF30" s="131"/>
      <c r="AG30" s="51"/>
      <c r="AH30" s="69"/>
      <c r="AI30" s="132"/>
      <c r="AJ30" s="49"/>
      <c r="AK30" s="76"/>
      <c r="AL30" s="134"/>
      <c r="AM30" s="52"/>
      <c r="AN30" s="50"/>
      <c r="AO30" s="133">
        <f t="shared" si="3"/>
        <v>0</v>
      </c>
      <c r="AP30" s="131"/>
      <c r="AQ30" s="51"/>
      <c r="AR30" s="79"/>
      <c r="AS30" s="132"/>
      <c r="AT30" s="49"/>
      <c r="AU30" s="76"/>
      <c r="AV30" s="134"/>
      <c r="AW30" s="52"/>
      <c r="AX30" s="50"/>
      <c r="AY30" s="102" t="e">
        <f t="shared" si="4"/>
        <v>#DIV/0!</v>
      </c>
      <c r="AZ30" s="135"/>
      <c r="BA30" s="51"/>
      <c r="BB30" s="79"/>
      <c r="BC30" s="132"/>
      <c r="BD30" s="49"/>
      <c r="BE30" s="76"/>
      <c r="BF30" s="134"/>
      <c r="BG30" s="52"/>
      <c r="BH30" s="50"/>
      <c r="BI30" s="103" t="e">
        <f t="shared" si="5"/>
        <v>#DIV/0!</v>
      </c>
      <c r="BJ30" s="136" t="e">
        <f t="shared" si="6"/>
        <v>#DIV/0!</v>
      </c>
    </row>
    <row r="31" spans="1:62" ht="20.100000000000001" customHeight="1" x14ac:dyDescent="0.25">
      <c r="A31" s="257" t="s">
        <v>238</v>
      </c>
      <c r="B31" s="258" t="s">
        <v>239</v>
      </c>
      <c r="C31" s="259">
        <v>38665</v>
      </c>
      <c r="D31" s="260" t="s">
        <v>233</v>
      </c>
      <c r="E31" s="261">
        <v>19</v>
      </c>
      <c r="F31" s="261" t="s">
        <v>3</v>
      </c>
      <c r="G31" s="262" t="s">
        <v>76</v>
      </c>
      <c r="H31" s="135"/>
      <c r="I31" s="69"/>
      <c r="J31" s="132"/>
      <c r="K31" s="76"/>
      <c r="L31" s="134"/>
      <c r="M31" s="50"/>
      <c r="N31" s="67">
        <f t="shared" si="0"/>
        <v>0</v>
      </c>
      <c r="O31" s="135"/>
      <c r="P31" s="69"/>
      <c r="Q31" s="132"/>
      <c r="R31" s="76"/>
      <c r="S31" s="134"/>
      <c r="T31" s="50"/>
      <c r="U31" s="67">
        <f t="shared" si="1"/>
        <v>0</v>
      </c>
      <c r="V31" s="135"/>
      <c r="W31" s="51"/>
      <c r="X31" s="69"/>
      <c r="Y31" s="132"/>
      <c r="Z31" s="49"/>
      <c r="AA31" s="76"/>
      <c r="AB31" s="134"/>
      <c r="AC31" s="52"/>
      <c r="AD31" s="50"/>
      <c r="AE31" s="67">
        <f t="shared" si="2"/>
        <v>0</v>
      </c>
      <c r="AF31" s="131"/>
      <c r="AG31" s="51"/>
      <c r="AH31" s="69"/>
      <c r="AI31" s="132"/>
      <c r="AJ31" s="49"/>
      <c r="AK31" s="76"/>
      <c r="AL31" s="134"/>
      <c r="AM31" s="52"/>
      <c r="AN31" s="50"/>
      <c r="AO31" s="133">
        <f t="shared" si="3"/>
        <v>0</v>
      </c>
      <c r="AP31" s="131"/>
      <c r="AQ31" s="51"/>
      <c r="AR31" s="79"/>
      <c r="AS31" s="132"/>
      <c r="AT31" s="49"/>
      <c r="AU31" s="76"/>
      <c r="AV31" s="134"/>
      <c r="AW31" s="52"/>
      <c r="AX31" s="50"/>
      <c r="AY31" s="102" t="e">
        <f t="shared" si="4"/>
        <v>#DIV/0!</v>
      </c>
      <c r="AZ31" s="135"/>
      <c r="BA31" s="51"/>
      <c r="BB31" s="79"/>
      <c r="BC31" s="132"/>
      <c r="BD31" s="49"/>
      <c r="BE31" s="76"/>
      <c r="BF31" s="72"/>
      <c r="BG31" s="52"/>
      <c r="BH31" s="50"/>
      <c r="BI31" s="103" t="e">
        <f t="shared" si="5"/>
        <v>#DIV/0!</v>
      </c>
      <c r="BJ31" s="136" t="e">
        <f t="shared" si="6"/>
        <v>#DIV/0!</v>
      </c>
    </row>
    <row r="32" spans="1:62" ht="20.100000000000001" customHeight="1" x14ac:dyDescent="0.25">
      <c r="A32" s="257" t="s">
        <v>240</v>
      </c>
      <c r="B32" s="258" t="s">
        <v>241</v>
      </c>
      <c r="C32" s="259">
        <v>39218</v>
      </c>
      <c r="D32" s="260" t="s">
        <v>233</v>
      </c>
      <c r="E32" s="261">
        <v>17</v>
      </c>
      <c r="F32" s="261" t="s">
        <v>3</v>
      </c>
      <c r="G32" s="262" t="s">
        <v>76</v>
      </c>
      <c r="H32" s="135"/>
      <c r="I32" s="69"/>
      <c r="J32" s="132"/>
      <c r="K32" s="76"/>
      <c r="L32" s="134"/>
      <c r="M32" s="99"/>
      <c r="N32" s="67">
        <f t="shared" si="0"/>
        <v>0</v>
      </c>
      <c r="O32" s="135"/>
      <c r="P32" s="69"/>
      <c r="Q32" s="132"/>
      <c r="R32" s="76"/>
      <c r="S32" s="134"/>
      <c r="T32" s="99"/>
      <c r="U32" s="67">
        <f t="shared" si="1"/>
        <v>0</v>
      </c>
      <c r="V32" s="135"/>
      <c r="W32" s="51"/>
      <c r="X32" s="69"/>
      <c r="Y32" s="132"/>
      <c r="Z32" s="49"/>
      <c r="AA32" s="76"/>
      <c r="AB32" s="134"/>
      <c r="AC32" s="52"/>
      <c r="AD32" s="50"/>
      <c r="AE32" s="67">
        <f t="shared" si="2"/>
        <v>0</v>
      </c>
      <c r="AF32" s="131"/>
      <c r="AG32" s="51"/>
      <c r="AH32" s="69"/>
      <c r="AI32" s="132"/>
      <c r="AJ32" s="49"/>
      <c r="AK32" s="76"/>
      <c r="AL32" s="134"/>
      <c r="AM32" s="52"/>
      <c r="AN32" s="50"/>
      <c r="AO32" s="133">
        <f t="shared" si="3"/>
        <v>0</v>
      </c>
      <c r="AP32" s="131"/>
      <c r="AQ32" s="51"/>
      <c r="AR32" s="79"/>
      <c r="AS32" s="132"/>
      <c r="AT32" s="49"/>
      <c r="AU32" s="76"/>
      <c r="AV32" s="134"/>
      <c r="AW32" s="52"/>
      <c r="AX32" s="50"/>
      <c r="AY32" s="102" t="e">
        <f t="shared" si="4"/>
        <v>#DIV/0!</v>
      </c>
      <c r="AZ32" s="135"/>
      <c r="BA32" s="51"/>
      <c r="BB32" s="79"/>
      <c r="BC32" s="132"/>
      <c r="BD32" s="49"/>
      <c r="BE32" s="76"/>
      <c r="BF32" s="72"/>
      <c r="BG32" s="52"/>
      <c r="BH32" s="50"/>
      <c r="BI32" s="103" t="e">
        <f t="shared" si="5"/>
        <v>#DIV/0!</v>
      </c>
      <c r="BJ32" s="136" t="e">
        <f t="shared" si="6"/>
        <v>#DIV/0!</v>
      </c>
    </row>
    <row r="33" spans="1:62" ht="20.100000000000001" customHeight="1" x14ac:dyDescent="0.25">
      <c r="A33" s="257" t="s">
        <v>242</v>
      </c>
      <c r="B33" s="258" t="s">
        <v>243</v>
      </c>
      <c r="C33" s="259">
        <v>38912</v>
      </c>
      <c r="D33" s="260" t="s">
        <v>233</v>
      </c>
      <c r="E33" s="261">
        <v>18</v>
      </c>
      <c r="F33" s="261" t="s">
        <v>3</v>
      </c>
      <c r="G33" s="262" t="s">
        <v>76</v>
      </c>
      <c r="H33" s="135"/>
      <c r="I33" s="69"/>
      <c r="J33" s="132"/>
      <c r="K33" s="117"/>
      <c r="L33" s="134"/>
      <c r="M33" s="50"/>
      <c r="N33" s="67">
        <f t="shared" si="0"/>
        <v>0</v>
      </c>
      <c r="O33" s="135"/>
      <c r="P33" s="69"/>
      <c r="Q33" s="132"/>
      <c r="R33" s="117"/>
      <c r="S33" s="134"/>
      <c r="T33" s="50"/>
      <c r="U33" s="67">
        <f t="shared" si="1"/>
        <v>0</v>
      </c>
      <c r="V33" s="135"/>
      <c r="W33" s="51"/>
      <c r="X33" s="69"/>
      <c r="Y33" s="132"/>
      <c r="Z33" s="49"/>
      <c r="AA33" s="76"/>
      <c r="AB33" s="134"/>
      <c r="AC33" s="52"/>
      <c r="AD33" s="50"/>
      <c r="AE33" s="67">
        <f t="shared" si="2"/>
        <v>0</v>
      </c>
      <c r="AF33" s="131"/>
      <c r="AG33" s="51"/>
      <c r="AH33" s="69"/>
      <c r="AI33" s="132"/>
      <c r="AJ33" s="49"/>
      <c r="AK33" s="76"/>
      <c r="AL33" s="134"/>
      <c r="AM33" s="52"/>
      <c r="AN33" s="50"/>
      <c r="AO33" s="133">
        <f t="shared" si="3"/>
        <v>0</v>
      </c>
      <c r="AP33" s="131"/>
      <c r="AQ33" s="51"/>
      <c r="AR33" s="79"/>
      <c r="AS33" s="132"/>
      <c r="AT33" s="49"/>
      <c r="AU33" s="76"/>
      <c r="AV33" s="134"/>
      <c r="AW33" s="52"/>
      <c r="AX33" s="50"/>
      <c r="AY33" s="102" t="e">
        <f t="shared" si="4"/>
        <v>#DIV/0!</v>
      </c>
      <c r="AZ33" s="135"/>
      <c r="BA33" s="51"/>
      <c r="BB33" s="79"/>
      <c r="BC33" s="132"/>
      <c r="BD33" s="49"/>
      <c r="BE33" s="76"/>
      <c r="BF33" s="134"/>
      <c r="BG33" s="52"/>
      <c r="BH33" s="50"/>
      <c r="BI33" s="103" t="e">
        <f t="shared" si="5"/>
        <v>#DIV/0!</v>
      </c>
      <c r="BJ33" s="136" t="e">
        <f t="shared" si="6"/>
        <v>#DIV/0!</v>
      </c>
    </row>
    <row r="34" spans="1:62" ht="20.100000000000001" customHeight="1" x14ac:dyDescent="0.25">
      <c r="A34" s="202" t="s">
        <v>119</v>
      </c>
      <c r="B34" s="203" t="s">
        <v>84</v>
      </c>
      <c r="C34" s="204">
        <v>40093</v>
      </c>
      <c r="D34" s="241" t="s">
        <v>137</v>
      </c>
      <c r="E34" s="206">
        <v>15</v>
      </c>
      <c r="F34" s="206" t="s">
        <v>3</v>
      </c>
      <c r="G34" s="207" t="s">
        <v>76</v>
      </c>
      <c r="H34" s="135"/>
      <c r="I34" s="69"/>
      <c r="J34" s="132"/>
      <c r="K34" s="76"/>
      <c r="L34" s="134"/>
      <c r="M34" s="137"/>
      <c r="N34" s="67">
        <f t="shared" si="0"/>
        <v>0</v>
      </c>
      <c r="O34" s="135"/>
      <c r="P34" s="69"/>
      <c r="Q34" s="132"/>
      <c r="R34" s="76"/>
      <c r="S34" s="134"/>
      <c r="T34" s="137"/>
      <c r="U34" s="67">
        <f t="shared" si="1"/>
        <v>0</v>
      </c>
      <c r="V34" s="135"/>
      <c r="W34" s="51"/>
      <c r="X34" s="69"/>
      <c r="Y34" s="132"/>
      <c r="Z34" s="49"/>
      <c r="AA34" s="76"/>
      <c r="AB34" s="134"/>
      <c r="AC34" s="52"/>
      <c r="AD34" s="50"/>
      <c r="AE34" s="67">
        <f t="shared" si="2"/>
        <v>0</v>
      </c>
      <c r="AF34" s="131"/>
      <c r="AG34" s="51"/>
      <c r="AH34" s="69"/>
      <c r="AI34" s="132"/>
      <c r="AJ34" s="49"/>
      <c r="AK34" s="76"/>
      <c r="AL34" s="134"/>
      <c r="AM34" s="52"/>
      <c r="AN34" s="50"/>
      <c r="AO34" s="133">
        <f t="shared" si="3"/>
        <v>0</v>
      </c>
      <c r="AP34" s="131"/>
      <c r="AQ34" s="51"/>
      <c r="AR34" s="79"/>
      <c r="AS34" s="132"/>
      <c r="AT34" s="49"/>
      <c r="AU34" s="76"/>
      <c r="AV34" s="134"/>
      <c r="AW34" s="52"/>
      <c r="AX34" s="50"/>
      <c r="AY34" s="102" t="e">
        <f t="shared" si="4"/>
        <v>#DIV/0!</v>
      </c>
      <c r="AZ34" s="135"/>
      <c r="BA34" s="51"/>
      <c r="BB34" s="79"/>
      <c r="BC34" s="132"/>
      <c r="BD34" s="49"/>
      <c r="BE34" s="76"/>
      <c r="BF34" s="134"/>
      <c r="BG34" s="52"/>
      <c r="BH34" s="50"/>
      <c r="BI34" s="103" t="e">
        <f t="shared" si="5"/>
        <v>#DIV/0!</v>
      </c>
      <c r="BJ34" s="136" t="e">
        <f t="shared" si="6"/>
        <v>#DIV/0!</v>
      </c>
    </row>
    <row r="35" spans="1:62" ht="20.100000000000001" customHeight="1" thickBot="1" x14ac:dyDescent="0.3">
      <c r="A35" s="208" t="s">
        <v>244</v>
      </c>
      <c r="B35" s="209" t="s">
        <v>43</v>
      </c>
      <c r="C35" s="210">
        <v>38942</v>
      </c>
      <c r="D35" s="249" t="s">
        <v>139</v>
      </c>
      <c r="E35" s="212">
        <v>18</v>
      </c>
      <c r="F35" s="212" t="s">
        <v>3</v>
      </c>
      <c r="G35" s="213" t="s">
        <v>76</v>
      </c>
      <c r="H35" s="125"/>
      <c r="I35" s="71"/>
      <c r="J35" s="126"/>
      <c r="K35" s="77"/>
      <c r="L35" s="127"/>
      <c r="M35" s="225"/>
      <c r="N35" s="83">
        <f t="shared" si="0"/>
        <v>0</v>
      </c>
      <c r="O35" s="125"/>
      <c r="P35" s="71"/>
      <c r="Q35" s="126"/>
      <c r="R35" s="77"/>
      <c r="S35" s="127"/>
      <c r="T35" s="225"/>
      <c r="U35" s="83">
        <f t="shared" si="1"/>
        <v>0</v>
      </c>
      <c r="V35" s="125"/>
      <c r="W35" s="56"/>
      <c r="X35" s="71"/>
      <c r="Y35" s="126"/>
      <c r="Z35" s="54"/>
      <c r="AA35" s="77"/>
      <c r="AB35" s="127"/>
      <c r="AC35" s="81"/>
      <c r="AD35" s="55"/>
      <c r="AE35" s="83">
        <f t="shared" si="2"/>
        <v>0</v>
      </c>
      <c r="AF35" s="128"/>
      <c r="AG35" s="56"/>
      <c r="AH35" s="71"/>
      <c r="AI35" s="126"/>
      <c r="AJ35" s="54"/>
      <c r="AK35" s="77"/>
      <c r="AL35" s="127"/>
      <c r="AM35" s="81"/>
      <c r="AN35" s="55"/>
      <c r="AO35" s="220">
        <f t="shared" si="3"/>
        <v>0</v>
      </c>
      <c r="AP35" s="128"/>
      <c r="AQ35" s="56"/>
      <c r="AR35" s="80"/>
      <c r="AS35" s="126"/>
      <c r="AT35" s="54"/>
      <c r="AU35" s="77"/>
      <c r="AV35" s="127"/>
      <c r="AW35" s="81"/>
      <c r="AX35" s="55"/>
      <c r="AY35" s="129" t="e">
        <f t="shared" si="4"/>
        <v>#DIV/0!</v>
      </c>
      <c r="AZ35" s="125"/>
      <c r="BA35" s="56"/>
      <c r="BB35" s="80"/>
      <c r="BC35" s="126"/>
      <c r="BD35" s="54"/>
      <c r="BE35" s="77"/>
      <c r="BF35" s="127"/>
      <c r="BG35" s="81"/>
      <c r="BH35" s="55"/>
      <c r="BI35" s="226" t="e">
        <f t="shared" si="5"/>
        <v>#DIV/0!</v>
      </c>
      <c r="BJ35" s="130" t="e">
        <f t="shared" si="6"/>
        <v>#DIV/0!</v>
      </c>
    </row>
    <row r="36" spans="1:62" ht="16.5" thickTop="1" x14ac:dyDescent="0.25">
      <c r="C36" s="36"/>
      <c r="D36" s="36"/>
      <c r="E36" s="36"/>
      <c r="F36" s="36"/>
      <c r="G36" s="36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BJ36" s="105"/>
    </row>
    <row r="37" spans="1:62" x14ac:dyDescent="0.25">
      <c r="F37" s="222" t="s">
        <v>207</v>
      </c>
      <c r="W37" s="223" t="s">
        <v>158</v>
      </c>
      <c r="AQ37" s="223" t="s">
        <v>210</v>
      </c>
      <c r="AT37" s="105"/>
      <c r="BJ37" s="105"/>
    </row>
    <row r="38" spans="1:62" x14ac:dyDescent="0.25">
      <c r="W38" s="223" t="s">
        <v>205</v>
      </c>
      <c r="AQ38" s="223" t="s">
        <v>211</v>
      </c>
      <c r="AT38" s="105"/>
      <c r="BJ38" s="105"/>
    </row>
    <row r="39" spans="1:62" x14ac:dyDescent="0.25">
      <c r="BJ39" s="105"/>
    </row>
    <row r="40" spans="1:62" x14ac:dyDescent="0.25">
      <c r="F40" s="45"/>
      <c r="G40" s="45"/>
    </row>
    <row r="41" spans="1:62" x14ac:dyDescent="0.25">
      <c r="A41" s="24"/>
      <c r="B41" s="24"/>
      <c r="C41" s="25"/>
      <c r="D41" s="25"/>
      <c r="F41" s="45"/>
      <c r="G41" s="45"/>
      <c r="I41" s="45"/>
      <c r="J41" s="45"/>
      <c r="K41" s="45"/>
      <c r="L41" s="222" t="s">
        <v>209</v>
      </c>
      <c r="M41" s="45"/>
      <c r="N41" s="45"/>
      <c r="O41" s="45"/>
      <c r="P41" s="45"/>
      <c r="Q41" s="45"/>
      <c r="W41" s="223" t="s">
        <v>161</v>
      </c>
      <c r="AQ41" s="224" t="s">
        <v>212</v>
      </c>
      <c r="AR41" s="219"/>
      <c r="AS41" s="219"/>
      <c r="AT41" s="219"/>
      <c r="AU41" s="219"/>
      <c r="AV41" s="219"/>
      <c r="AW41" s="219"/>
    </row>
    <row r="42" spans="1:62" x14ac:dyDescent="0.25">
      <c r="A42" s="24"/>
      <c r="B42" s="24"/>
      <c r="C42" s="25"/>
      <c r="D42" s="25"/>
      <c r="E42" s="23"/>
      <c r="F42" s="45"/>
      <c r="G42" s="45"/>
      <c r="I42" s="45"/>
      <c r="J42" s="45"/>
      <c r="K42" s="45"/>
      <c r="L42" s="222" t="s">
        <v>208</v>
      </c>
      <c r="M42" s="45"/>
      <c r="N42" s="45"/>
      <c r="O42" s="45"/>
      <c r="P42" s="45"/>
      <c r="Q42" s="45"/>
      <c r="R42" s="45"/>
      <c r="S42" s="45"/>
      <c r="T42" s="45"/>
      <c r="U42" s="45"/>
      <c r="W42" s="223" t="s">
        <v>206</v>
      </c>
      <c r="AQ42" s="223" t="s">
        <v>213</v>
      </c>
      <c r="AR42" s="215"/>
      <c r="AT42" s="215"/>
      <c r="AV42" s="217"/>
      <c r="AW42" s="218"/>
      <c r="BJ42" s="105"/>
    </row>
    <row r="43" spans="1:62" x14ac:dyDescent="0.25">
      <c r="A43" s="24"/>
      <c r="B43" s="24"/>
      <c r="C43" s="25"/>
      <c r="D43" s="25"/>
      <c r="E43" s="23"/>
      <c r="F43" s="45"/>
      <c r="G43" s="45"/>
      <c r="H43" s="45"/>
      <c r="I43" s="45"/>
      <c r="M43" s="45"/>
      <c r="N43" s="45"/>
      <c r="R43" s="45"/>
      <c r="S43" s="45"/>
      <c r="T43" s="45"/>
      <c r="U43" s="45"/>
      <c r="AI43" s="219"/>
      <c r="BA43" s="105"/>
      <c r="BJ43" s="105"/>
    </row>
    <row r="44" spans="1:62" x14ac:dyDescent="0.25">
      <c r="A44" s="24"/>
      <c r="B44" s="24"/>
      <c r="C44" s="25"/>
      <c r="D44" s="25"/>
      <c r="E44" s="23"/>
      <c r="F44" s="45"/>
      <c r="G44" s="45"/>
      <c r="H44" s="45"/>
      <c r="I44" s="45"/>
      <c r="M44" s="45"/>
      <c r="N44" s="45"/>
      <c r="BD44" s="105"/>
    </row>
    <row r="45" spans="1:62" x14ac:dyDescent="0.25">
      <c r="A45" s="24"/>
      <c r="B45" s="24"/>
      <c r="C45" s="25"/>
      <c r="D45" s="25"/>
      <c r="E45" s="23"/>
      <c r="F45" s="45"/>
      <c r="G45" s="45"/>
      <c r="H45" s="45"/>
      <c r="I45" s="45"/>
      <c r="O45" s="45"/>
      <c r="P45" s="45"/>
      <c r="BD45" s="105"/>
    </row>
    <row r="46" spans="1:62" x14ac:dyDescent="0.25">
      <c r="A46" s="24"/>
      <c r="B46" s="24"/>
      <c r="C46" s="25"/>
      <c r="D46" s="25"/>
      <c r="E46" s="23"/>
      <c r="F46" s="45"/>
      <c r="G46" s="45"/>
      <c r="H46" s="45"/>
      <c r="I46" s="45"/>
      <c r="O46" s="45"/>
      <c r="P46" s="45"/>
      <c r="BD46" s="105"/>
    </row>
    <row r="47" spans="1:62" x14ac:dyDescent="0.25">
      <c r="A47" s="24"/>
      <c r="B47" s="24"/>
      <c r="C47" s="25"/>
      <c r="D47" s="25"/>
      <c r="E47" s="23"/>
      <c r="F47" s="45"/>
      <c r="G47" s="45"/>
      <c r="H47" s="45"/>
      <c r="I47" s="45"/>
      <c r="O47" s="45"/>
      <c r="P47" s="45"/>
      <c r="BD47" s="105"/>
    </row>
    <row r="48" spans="1:62" x14ac:dyDescent="0.25">
      <c r="A48" s="24"/>
      <c r="B48" s="24"/>
      <c r="C48" s="25"/>
      <c r="D48" s="25"/>
      <c r="E48" s="23"/>
      <c r="F48" s="45"/>
      <c r="G48" s="45"/>
      <c r="H48" s="45"/>
      <c r="I48" s="45"/>
      <c r="O48" s="45"/>
      <c r="P48" s="45"/>
    </row>
    <row r="49" spans="1:16" x14ac:dyDescent="0.25">
      <c r="A49" s="24"/>
      <c r="B49" s="24"/>
      <c r="C49" s="25"/>
      <c r="D49" s="25"/>
      <c r="E49" s="23"/>
      <c r="F49" s="45"/>
      <c r="G49" s="45"/>
      <c r="H49" s="45"/>
      <c r="I49" s="45"/>
      <c r="O49" s="45"/>
      <c r="P49" s="45"/>
    </row>
    <row r="50" spans="1:16" x14ac:dyDescent="0.25">
      <c r="A50" s="24"/>
      <c r="B50" s="24"/>
      <c r="C50" s="25"/>
      <c r="D50" s="25"/>
      <c r="E50" s="23"/>
      <c r="F50" s="45"/>
      <c r="G50" s="45"/>
      <c r="H50" s="45"/>
      <c r="I50" s="45"/>
      <c r="O50" s="45"/>
      <c r="P50" s="45"/>
    </row>
    <row r="51" spans="1:16" x14ac:dyDescent="0.25">
      <c r="A51" s="24"/>
      <c r="B51" s="24"/>
      <c r="C51" s="25"/>
      <c r="D51" s="25"/>
      <c r="E51" s="23"/>
      <c r="F51" s="45"/>
      <c r="G51" s="45"/>
      <c r="H51" s="45"/>
      <c r="I51" s="45"/>
      <c r="O51" s="45"/>
      <c r="P51" s="45"/>
    </row>
    <row r="52" spans="1:16" x14ac:dyDescent="0.25">
      <c r="A52" s="24"/>
      <c r="B52" s="24"/>
      <c r="C52" s="25"/>
      <c r="D52" s="25"/>
      <c r="E52" s="23"/>
      <c r="F52" s="45"/>
      <c r="G52" s="45"/>
      <c r="H52" s="45"/>
      <c r="I52" s="45"/>
      <c r="O52" s="45"/>
      <c r="P52" s="45"/>
    </row>
    <row r="53" spans="1:16" x14ac:dyDescent="0.25">
      <c r="A53" s="24"/>
      <c r="B53" s="24"/>
      <c r="C53" s="25"/>
      <c r="D53" s="25"/>
      <c r="E53" s="23"/>
      <c r="F53" s="45"/>
      <c r="G53" s="45"/>
      <c r="H53" s="45"/>
      <c r="I53" s="45"/>
      <c r="O53" s="45"/>
      <c r="P53" s="45"/>
    </row>
    <row r="54" spans="1:16" x14ac:dyDescent="0.25">
      <c r="A54" s="24"/>
      <c r="B54" s="24"/>
      <c r="C54" s="25"/>
      <c r="D54" s="25"/>
      <c r="E54" s="23"/>
      <c r="F54" s="45"/>
      <c r="G54" s="45"/>
      <c r="H54" s="45"/>
      <c r="I54" s="45"/>
      <c r="O54" s="45"/>
      <c r="P54" s="45"/>
    </row>
  </sheetData>
  <sortState xmlns:xlrd2="http://schemas.microsoft.com/office/spreadsheetml/2017/richdata2" ref="A3:BC34">
    <sortCondition ref="D3:D34"/>
  </sortState>
  <mergeCells count="8">
    <mergeCell ref="AP1:AY1"/>
    <mergeCell ref="AZ1:BI1"/>
    <mergeCell ref="H36:AE36"/>
    <mergeCell ref="H1:N1"/>
    <mergeCell ref="A1:G1"/>
    <mergeCell ref="O1:U1"/>
    <mergeCell ref="V1:AE1"/>
    <mergeCell ref="AF1:AO1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8" ma:contentTypeDescription="Ein neues Dokument erstellen." ma:contentTypeScope="" ma:versionID="177aa7a8e51dbe35b74a589922c0ddca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31fc9eda8667a4b68396b79b51941270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26700ac-9e92-4f65-9988-0a610eecacc3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9E81EB-7B41-46BC-BB85-F7AA91AA4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FF620-1872-4F84-8660-4D84A2F77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1436f-b047-4121-aacd-19f278be3ac8"/>
    <ds:schemaRef ds:uri="30756319-1c36-4a90-b238-439e3c9e6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REF 2024</vt:lpstr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Clément Sandy</cp:lastModifiedBy>
  <cp:lastPrinted>2023-03-14T13:33:35Z</cp:lastPrinted>
  <dcterms:created xsi:type="dcterms:W3CDTF">2021-10-05T20:54:08Z</dcterms:created>
  <dcterms:modified xsi:type="dcterms:W3CDTF">2024-07-02T12:59:50Z</dcterms:modified>
</cp:coreProperties>
</file>